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hlad" sheetId="1" state="visible" r:id="rId2"/>
    <sheet name="Rekapitulacia" sheetId="2" state="visible" r:id="rId3"/>
    <sheet name="Kryci list" sheetId="3" state="visible" r:id="rId4"/>
  </sheets>
  <definedNames>
    <definedName function="false" hidden="false" localSheetId="2" name="_xlnm.Print_Area" vbProcedure="false">'Kryci list'!$A:$J</definedName>
    <definedName function="false" hidden="false" localSheetId="0" name="_xlnm.Print_Area" vbProcedure="false">Prehlad!$A:$O</definedName>
    <definedName function="false" hidden="false" localSheetId="0" name="_xlnm.Print_Titles" vbProcedure="false">Prehlad!$9:$11</definedName>
    <definedName function="false" hidden="false" localSheetId="1" name="_xlnm.Print_Area" vbProcedure="false">Rekapitulacia!$A:$G</definedName>
    <definedName function="false" hidden="false" localSheetId="1" name="_xlnm.Print_Titles" vbProcedure="false">Rekapitulacia!$9:$11</definedName>
    <definedName function="false" hidden="false" name="fakt1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<sst xmlns="http://schemas.openxmlformats.org/spreadsheetml/2006/main" count="1216" uniqueCount="547">
  <si>
    <t xml:space="preserve">Odberateľ: Obec Nesluša </t>
  </si>
  <si>
    <t xml:space="preserve">Spracoval:                                         </t>
  </si>
  <si>
    <t xml:space="preserve">V module</t>
  </si>
  <si>
    <t xml:space="preserve">Hlavička1</t>
  </si>
  <si>
    <t xml:space="preserve">Mena</t>
  </si>
  <si>
    <t xml:space="preserve">Hlavička2</t>
  </si>
  <si>
    <t xml:space="preserve">Obdobie</t>
  </si>
  <si>
    <t xml:space="preserve">Počet des.miest</t>
  </si>
  <si>
    <t xml:space="preserve">Formát</t>
  </si>
  <si>
    <t xml:space="preserve">Projektant: </t>
  </si>
  <si>
    <t xml:space="preserve">JKSO : </t>
  </si>
  <si>
    <t xml:space="preserve">Rozpočet</t>
  </si>
  <si>
    <t xml:space="preserve">Prehľad rozpočtových nákladov v</t>
  </si>
  <si>
    <t xml:space="preserve">EUR</t>
  </si>
  <si>
    <t xml:space="preserve">Dodávateľ:  </t>
  </si>
  <si>
    <t xml:space="preserve">Dátum: 06.05.2021</t>
  </si>
  <si>
    <t xml:space="preserve">Čerpanie</t>
  </si>
  <si>
    <t xml:space="preserve">Súpis vykonaných prác a dodávok v</t>
  </si>
  <si>
    <t xml:space="preserve">za obdobie</t>
  </si>
  <si>
    <t xml:space="preserve">Mesiac 2011</t>
  </si>
  <si>
    <t xml:space="preserve">VK</t>
  </si>
  <si>
    <t xml:space="preserve">Prehľad kalkulovaných nákladov v</t>
  </si>
  <si>
    <t xml:space="preserve">VF</t>
  </si>
  <si>
    <t xml:space="preserve">Objekt : Zvýšenie energetickej účinnosti existujúceho objektu ZŠ v obci Nesluša</t>
  </si>
  <si>
    <t xml:space="preserve">N</t>
  </si>
  <si>
    <t xml:space="preserve">Časť : Výmena strešnej krytiny</t>
  </si>
  <si>
    <t xml:space="preserve">Por.</t>
  </si>
  <si>
    <t xml:space="preserve">Kód</t>
  </si>
  <si>
    <t xml:space="preserve">Kód položky</t>
  </si>
  <si>
    <t xml:space="preserve">Popis položky, stavebného dielu, remesla,</t>
  </si>
  <si>
    <t xml:space="preserve">Množstvo</t>
  </si>
  <si>
    <t xml:space="preserve">Merná</t>
  </si>
  <si>
    <t xml:space="preserve">Jednotková</t>
  </si>
  <si>
    <t xml:space="preserve">Konštrukcie</t>
  </si>
  <si>
    <t xml:space="preserve">Špecifikovaný</t>
  </si>
  <si>
    <t xml:space="preserve">Spolu</t>
  </si>
  <si>
    <t xml:space="preserve">Hmotnosť v tonách</t>
  </si>
  <si>
    <t xml:space="preserve">Suť v tonách</t>
  </si>
  <si>
    <t xml:space="preserve">DPH</t>
  </si>
  <si>
    <t xml:space="preserve">Pozícia</t>
  </si>
  <si>
    <t xml:space="preserve">Vyňatý</t>
  </si>
  <si>
    <t xml:space="preserve">Vysoká sadzba</t>
  </si>
  <si>
    <t xml:space="preserve">Typ</t>
  </si>
  <si>
    <t xml:space="preserve">Nh</t>
  </si>
  <si>
    <t xml:space="preserve">X</t>
  </si>
  <si>
    <t xml:space="preserve">Y</t>
  </si>
  <si>
    <t xml:space="preserve">Klasifikácia</t>
  </si>
  <si>
    <t xml:space="preserve">Katalógové</t>
  </si>
  <si>
    <t xml:space="preserve">AC</t>
  </si>
  <si>
    <t xml:space="preserve">AD</t>
  </si>
  <si>
    <t xml:space="preserve">Jedn. cena</t>
  </si>
  <si>
    <t xml:space="preserve">Index JC</t>
  </si>
  <si>
    <t xml:space="preserve">Index mn.</t>
  </si>
  <si>
    <t xml:space="preserve">Zaradenie</t>
  </si>
  <si>
    <t xml:space="preserve">Lev0</t>
  </si>
  <si>
    <t xml:space="preserve">číslo</t>
  </si>
  <si>
    <t xml:space="preserve">cen.</t>
  </si>
  <si>
    <t xml:space="preserve">výkaz-výmer</t>
  </si>
  <si>
    <t xml:space="preserve">výmera</t>
  </si>
  <si>
    <t xml:space="preserve">jednotka</t>
  </si>
  <si>
    <t xml:space="preserve">cena</t>
  </si>
  <si>
    <t xml:space="preserve">a práce</t>
  </si>
  <si>
    <t xml:space="preserve">materiál</t>
  </si>
  <si>
    <t xml:space="preserve">%</t>
  </si>
  <si>
    <t xml:space="preserve">rozpočtované</t>
  </si>
  <si>
    <t xml:space="preserve">od začiatku</t>
  </si>
  <si>
    <t xml:space="preserve">dodatok</t>
  </si>
  <si>
    <t xml:space="preserve">z režimu stavba</t>
  </si>
  <si>
    <t xml:space="preserve">DPH ( materiál )</t>
  </si>
  <si>
    <t xml:space="preserve">položky</t>
  </si>
  <si>
    <t xml:space="preserve">produkcie</t>
  </si>
  <si>
    <t xml:space="preserve">ceny</t>
  </si>
  <si>
    <t xml:space="preserve">pre KL</t>
  </si>
  <si>
    <t xml:space="preserve">pozícia</t>
  </si>
  <si>
    <t xml:space="preserve">PRÁCE A DODÁVKY HSV</t>
  </si>
  <si>
    <t xml:space="preserve">6 - ÚPRAVY POVRCHOV, PODLAHY, VÝPLNE</t>
  </si>
  <si>
    <t xml:space="preserve">011</t>
  </si>
  <si>
    <t xml:space="preserve">  .  .   62146-7553</t>
  </si>
  <si>
    <t xml:space="preserve">Vonk. omietka silikónová škrabaná podhľadov hr. 2 mm, penetrácia</t>
  </si>
  <si>
    <t xml:space="preserve">m2</t>
  </si>
  <si>
    <t xml:space="preserve">                    </t>
  </si>
  <si>
    <t xml:space="preserve">E</t>
  </si>
  <si>
    <t xml:space="preserve">62146-7553</t>
  </si>
  <si>
    <t xml:space="preserve">621467553</t>
  </si>
  <si>
    <t xml:space="preserve">  .  .  </t>
  </si>
  <si>
    <t xml:space="preserve">EK</t>
  </si>
  <si>
    <t xml:space="preserve">S</t>
  </si>
  <si>
    <t xml:space="preserve">  .  .   62246-7553</t>
  </si>
  <si>
    <t xml:space="preserve">Vonk. omietka silikónová škrabaná stien hr. 2 mm, penetrácia</t>
  </si>
  <si>
    <t xml:space="preserve">62246-7553</t>
  </si>
  <si>
    <t xml:space="preserve">622467553</t>
  </si>
  <si>
    <t xml:space="preserve">  .  .   62525-3105</t>
  </si>
  <si>
    <t xml:space="preserve">Zateplenie vonk. konštr.doskami minerálnymi hr. 50 mm bez omietky</t>
  </si>
  <si>
    <t xml:space="preserve">62525-3105</t>
  </si>
  <si>
    <t xml:space="preserve">625253105</t>
  </si>
  <si>
    <t xml:space="preserve">+284,7+208,437 =   493,137</t>
  </si>
  <si>
    <t xml:space="preserve">a</t>
  </si>
  <si>
    <t xml:space="preserve">6 - ÚPRAVY POVRCHOV, PODLAHY, VÝPLNE  spolu: </t>
  </si>
  <si>
    <t xml:space="preserve">9 - OSTATNÉ KONŠTRUKCIE A PRÁCE</t>
  </si>
  <si>
    <t xml:space="preserve">003</t>
  </si>
  <si>
    <t xml:space="preserve">45.25.10 94194-1042</t>
  </si>
  <si>
    <t xml:space="preserve">Montáž lešenia ľahk. radového s podlahami š. do 1,2 m v. do 30 m</t>
  </si>
  <si>
    <t xml:space="preserve">94194-1042</t>
  </si>
  <si>
    <t xml:space="preserve">941941042</t>
  </si>
  <si>
    <t xml:space="preserve">45.25.10</t>
  </si>
  <si>
    <t xml:space="preserve">45.25.10 94194-1292</t>
  </si>
  <si>
    <t xml:space="preserve">Príplatok za prvý a každý ďalší mesiac použitia lešenia k pol. -1042</t>
  </si>
  <si>
    <t xml:space="preserve">94194-1292</t>
  </si>
  <si>
    <t xml:space="preserve">941941292</t>
  </si>
  <si>
    <t xml:space="preserve">45.25.10 94194-1842</t>
  </si>
  <si>
    <t xml:space="preserve">Demontáž lešenia ľahk. radového s podlahami š. do 1,2 m v. do 30 m</t>
  </si>
  <si>
    <t xml:space="preserve">94194-1842</t>
  </si>
  <si>
    <t xml:space="preserve">941941842</t>
  </si>
  <si>
    <t xml:space="preserve">45.25.10 94494-4102</t>
  </si>
  <si>
    <t xml:space="preserve">Ochranná sieť z umelých vlákien bez obrátkovosti</t>
  </si>
  <si>
    <t xml:space="preserve">94494-4102</t>
  </si>
  <si>
    <t xml:space="preserve">944944102</t>
  </si>
  <si>
    <t xml:space="preserve">  .  .   94494-4120</t>
  </si>
  <si>
    <t xml:space="preserve">Demontáž ochrannej siete na boku lešenia</t>
  </si>
  <si>
    <t xml:space="preserve">94494-4120</t>
  </si>
  <si>
    <t xml:space="preserve">944944120</t>
  </si>
  <si>
    <t xml:space="preserve">013</t>
  </si>
  <si>
    <t xml:space="preserve">45.11.11 97908-1111</t>
  </si>
  <si>
    <t xml:space="preserve">Odvoz sute a vybúraných hmôt na skládku do 1 km</t>
  </si>
  <si>
    <t xml:space="preserve">t</t>
  </si>
  <si>
    <t xml:space="preserve">97908-1111</t>
  </si>
  <si>
    <t xml:space="preserve">979081111</t>
  </si>
  <si>
    <t xml:space="preserve">45.11.11</t>
  </si>
  <si>
    <t xml:space="preserve">45.11.11 97908-1121</t>
  </si>
  <si>
    <t xml:space="preserve">Odvoz sute a vybúraných hmôt na skládku každý ďalší 1 km</t>
  </si>
  <si>
    <t xml:space="preserve">97908-1121</t>
  </si>
  <si>
    <t xml:space="preserve">979081121</t>
  </si>
  <si>
    <t xml:space="preserve">45.11.11 97908-2111</t>
  </si>
  <si>
    <t xml:space="preserve">Vnútrostavenisková doprava sute a vybúraných hmôt do 10 m</t>
  </si>
  <si>
    <t xml:space="preserve">97908-2111</t>
  </si>
  <si>
    <t xml:space="preserve">979082111</t>
  </si>
  <si>
    <t xml:space="preserve">45.11.11 97908-2121</t>
  </si>
  <si>
    <t xml:space="preserve">Vnútrost. doprava sute a vybúraných hmôt každých ďalších 5 m</t>
  </si>
  <si>
    <t xml:space="preserve">97908-2121</t>
  </si>
  <si>
    <t xml:space="preserve">979082121</t>
  </si>
  <si>
    <t xml:space="preserve">45.11.11 97913-1409</t>
  </si>
  <si>
    <t xml:space="preserve">Poplatok za ulož.a znešk.staveb.sute na vymedzených skládkach "O"-ostatný odpad</t>
  </si>
  <si>
    <t xml:space="preserve">97913-1409</t>
  </si>
  <si>
    <t xml:space="preserve">979131409</t>
  </si>
  <si>
    <t xml:space="preserve">014</t>
  </si>
  <si>
    <t xml:space="preserve">45.41.10 99899-1111</t>
  </si>
  <si>
    <t xml:space="preserve">Presun hmôt pre opravy v objektoch výšky do 25 m</t>
  </si>
  <si>
    <t xml:space="preserve">99899-1111</t>
  </si>
  <si>
    <t xml:space="preserve">998991111</t>
  </si>
  <si>
    <t xml:space="preserve">45.41.10</t>
  </si>
  <si>
    <t xml:space="preserve">9 - OSTATNÉ KONŠTRUKCIE A PRÁCE  spolu: </t>
  </si>
  <si>
    <t xml:space="preserve">PRÁCE A DODÁVKY HSV  spolu: </t>
  </si>
  <si>
    <t xml:space="preserve">PRÁCE A DODÁVKY PSV</t>
  </si>
  <si>
    <t xml:space="preserve">712 - Povlakové krytiny</t>
  </si>
  <si>
    <t xml:space="preserve">712</t>
  </si>
  <si>
    <t xml:space="preserve">45.22.12 71240-0836</t>
  </si>
  <si>
    <t xml:space="preserve">Odstránenie povl. krytiny striech do 30° z asfaltových šindlov</t>
  </si>
  <si>
    <t xml:space="preserve">I</t>
  </si>
  <si>
    <t xml:space="preserve">71240-0836</t>
  </si>
  <si>
    <t xml:space="preserve">712400836</t>
  </si>
  <si>
    <t xml:space="preserve">45.22.12</t>
  </si>
  <si>
    <t xml:space="preserve">IK</t>
  </si>
  <si>
    <t xml:space="preserve">712 - Povlakové krytiny  spolu: </t>
  </si>
  <si>
    <t xml:space="preserve">762 - Konštrukcie tesárske</t>
  </si>
  <si>
    <t xml:space="preserve">762</t>
  </si>
  <si>
    <t xml:space="preserve">45.22.11 76234-1210</t>
  </si>
  <si>
    <t xml:space="preserve">Montáž debnenia striech rovných z dosiek hrubých na zraz</t>
  </si>
  <si>
    <t xml:space="preserve">76234-1210</t>
  </si>
  <si>
    <t xml:space="preserve">762341210</t>
  </si>
  <si>
    <t xml:space="preserve">45.22.11</t>
  </si>
  <si>
    <t xml:space="preserve">MAT</t>
  </si>
  <si>
    <t xml:space="preserve">20.10.10 605125420</t>
  </si>
  <si>
    <t xml:space="preserve">Rezivo stavebné zo smreku - dosky bočné triedené hr. 25 mm, š. 100-200 mm, dĺ. 4000-6000 mm</t>
  </si>
  <si>
    <t xml:space="preserve">m3</t>
  </si>
  <si>
    <t xml:space="preserve">D</t>
  </si>
  <si>
    <t xml:space="preserve">605125420</t>
  </si>
  <si>
    <t xml:space="preserve">20.10.10</t>
  </si>
  <si>
    <t xml:space="preserve">IZ</t>
  </si>
  <si>
    <t xml:space="preserve">45.22.11 76234-1811</t>
  </si>
  <si>
    <t xml:space="preserve">Demontáž debnenia striech rovných, z dosiek hrubých</t>
  </si>
  <si>
    <t xml:space="preserve">76234-1811</t>
  </si>
  <si>
    <t xml:space="preserve">762341811</t>
  </si>
  <si>
    <t xml:space="preserve">45.22.11 76239-5000</t>
  </si>
  <si>
    <t xml:space="preserve">Spojovacie a ochranné prostriedky k montáži krovov</t>
  </si>
  <si>
    <t xml:space="preserve">76239-5000</t>
  </si>
  <si>
    <t xml:space="preserve">762395000</t>
  </si>
  <si>
    <t xml:space="preserve">  .  .   76242-1024</t>
  </si>
  <si>
    <t xml:space="preserve">Obloženie stropu z dosiek OSB skrutk. na pero a drážku nebrús. hr. dosky 18mm</t>
  </si>
  <si>
    <t xml:space="preserve">76242-1024</t>
  </si>
  <si>
    <t xml:space="preserve">762421024</t>
  </si>
  <si>
    <t xml:space="preserve">  .  .   76243-1024</t>
  </si>
  <si>
    <t xml:space="preserve">Obloženie stien z dosiek OSB 3 pribíjaných na pero a drážku hr. dosky 18 mm</t>
  </si>
  <si>
    <t xml:space="preserve">76243-1024</t>
  </si>
  <si>
    <t xml:space="preserve">762431024</t>
  </si>
  <si>
    <t xml:space="preserve">45.42.13 99876-2203</t>
  </si>
  <si>
    <t xml:space="preserve">Presun hmôt pre tesárske konštr. v objektoch výšky do 24 m</t>
  </si>
  <si>
    <t xml:space="preserve">99876-2203</t>
  </si>
  <si>
    <t xml:space="preserve">998762203</t>
  </si>
  <si>
    <t xml:space="preserve">45.42.13</t>
  </si>
  <si>
    <t xml:space="preserve">762 - Konštrukcie tesárske  spolu: </t>
  </si>
  <si>
    <t xml:space="preserve">764 - Konštrukcie klampiarske</t>
  </si>
  <si>
    <t xml:space="preserve">764</t>
  </si>
  <si>
    <t xml:space="preserve">  .  .   76415-1810</t>
  </si>
  <si>
    <t xml:space="preserve">Oddeľovacia štruktúrovaná rohož s integrovanou poistnou hydroizoláciou pre krytiny z pozinkovaného farbeného plechu</t>
  </si>
  <si>
    <t xml:space="preserve">76415-1810</t>
  </si>
  <si>
    <t xml:space="preserve">764151811</t>
  </si>
  <si>
    <t xml:space="preserve">45.22.12 76431-1205</t>
  </si>
  <si>
    <t xml:space="preserve">Krytiny hladké z pozinkovaného farbeného PZf plechu, vrátane úpravy krytiny pri odkvapoch, prestupoch a výčnelkoch zo zvitkov šírky 670 mm, hr. plechu 0,6 mm sklon do 30°</t>
  </si>
  <si>
    <t xml:space="preserve">76431-1205</t>
  </si>
  <si>
    <t xml:space="preserve">764311205f</t>
  </si>
  <si>
    <t xml:space="preserve">45.22.13 76434-8221</t>
  </si>
  <si>
    <t xml:space="preserve">Snehové zachytávače z pozinkovaného farebného PZf plechu, dvojradové</t>
  </si>
  <si>
    <t xml:space="preserve">m</t>
  </si>
  <si>
    <t xml:space="preserve">76434-8221</t>
  </si>
  <si>
    <t xml:space="preserve">764348222</t>
  </si>
  <si>
    <t xml:space="preserve">45.22.13</t>
  </si>
  <si>
    <t xml:space="preserve">45.22.13 76435-2203</t>
  </si>
  <si>
    <t xml:space="preserve">Žľaby z pozinkovaného farbeného PZf plechu, pododkvapové polkruhové r.š. 330 mm</t>
  </si>
  <si>
    <t xml:space="preserve">76435-2203</t>
  </si>
  <si>
    <t xml:space="preserve">764352203f</t>
  </si>
  <si>
    <t xml:space="preserve">45.22.13 76435-2810</t>
  </si>
  <si>
    <t xml:space="preserve">Klamp. demont. žľaby polkruhové rš 330, do 30°</t>
  </si>
  <si>
    <t xml:space="preserve">76435-2810</t>
  </si>
  <si>
    <t xml:space="preserve">764352810</t>
  </si>
  <si>
    <t xml:space="preserve">45.22.13 76435-9212</t>
  </si>
  <si>
    <t xml:space="preserve">Kotlík kónický z pozinkovaného farbeného PZf plechu, pre rúry s priemerom od 100 do 125 mm</t>
  </si>
  <si>
    <t xml:space="preserve">kus</t>
  </si>
  <si>
    <t xml:space="preserve">76435-9212</t>
  </si>
  <si>
    <t xml:space="preserve">764359212f</t>
  </si>
  <si>
    <t xml:space="preserve">45.22.13 76435-9810</t>
  </si>
  <si>
    <t xml:space="preserve">Klamp. demont. kotlík konický d-150, do 30°</t>
  </si>
  <si>
    <t xml:space="preserve">76435-9810</t>
  </si>
  <si>
    <t xml:space="preserve">764359810</t>
  </si>
  <si>
    <t xml:space="preserve">45.22.13 76439-2220</t>
  </si>
  <si>
    <t xml:space="preserve">Úžľabie z pozinkovaného farbeného PZf plechu, r.š. 330 mm</t>
  </si>
  <si>
    <t xml:space="preserve">76439-2220</t>
  </si>
  <si>
    <t xml:space="preserve">764392220f</t>
  </si>
  <si>
    <t xml:space="preserve">45.22.13 76439-3240</t>
  </si>
  <si>
    <t xml:space="preserve">Hrebeň strechy z pozinkovaného farbeného PZf plechu, r.š. 500 mm</t>
  </si>
  <si>
    <t xml:space="preserve">76439-3240</t>
  </si>
  <si>
    <t xml:space="preserve">764393240f</t>
  </si>
  <si>
    <t xml:space="preserve">765</t>
  </si>
  <si>
    <t xml:space="preserve">  .  .   76501-1416</t>
  </si>
  <si>
    <t xml:space="preserve">Pás vetrací hrebeňa a nárožia, šírky do 380 mm</t>
  </si>
  <si>
    <t xml:space="preserve">76501-1416</t>
  </si>
  <si>
    <t xml:space="preserve">764393445</t>
  </si>
  <si>
    <t xml:space="preserve">45.22.13 76499-9904</t>
  </si>
  <si>
    <t xml:space="preserve">Konštrukcie klampiarské, HZS T4</t>
  </si>
  <si>
    <t xml:space="preserve">hod</t>
  </si>
  <si>
    <t xml:space="preserve">76499-9904</t>
  </si>
  <si>
    <t xml:space="preserve">764999904</t>
  </si>
  <si>
    <t xml:space="preserve">45.22.13 99876-4203</t>
  </si>
  <si>
    <t xml:space="preserve">Presun hmôt pre klampiarske konštr. v objektoch výšky do 24 m</t>
  </si>
  <si>
    <t xml:space="preserve">99876-4203</t>
  </si>
  <si>
    <t xml:space="preserve">998764203</t>
  </si>
  <si>
    <t xml:space="preserve">764 - Konštrukcie klampiarske  spolu: </t>
  </si>
  <si>
    <t xml:space="preserve">766 - Konštrukcie stolárske</t>
  </si>
  <si>
    <t xml:space="preserve">766</t>
  </si>
  <si>
    <t xml:space="preserve">45.42.13 76641-1821</t>
  </si>
  <si>
    <t xml:space="preserve">Demontáž obloženia stien z paluboviek</t>
  </si>
  <si>
    <t xml:space="preserve">76641-1821</t>
  </si>
  <si>
    <t xml:space="preserve">766411821</t>
  </si>
  <si>
    <t xml:space="preserve">45.42.13 76641-1822</t>
  </si>
  <si>
    <t xml:space="preserve">Demontáž podkladových roštov pre obloženie stien</t>
  </si>
  <si>
    <t xml:space="preserve">76641-1822</t>
  </si>
  <si>
    <t xml:space="preserve">766411822</t>
  </si>
  <si>
    <t xml:space="preserve">45.42.13 76642-1821</t>
  </si>
  <si>
    <t xml:space="preserve">Demontáž obloženia podhľadov z paluboviek</t>
  </si>
  <si>
    <t xml:space="preserve">76642-1821</t>
  </si>
  <si>
    <t xml:space="preserve">766421821</t>
  </si>
  <si>
    <t xml:space="preserve">45.42.13 76642-1822</t>
  </si>
  <si>
    <t xml:space="preserve">Demontáž podkladových roštov pre obloženie podhľadov</t>
  </si>
  <si>
    <t xml:space="preserve">76642-1822</t>
  </si>
  <si>
    <t xml:space="preserve">766421822</t>
  </si>
  <si>
    <t xml:space="preserve">766 - Konštrukcie stolárske  spolu: </t>
  </si>
  <si>
    <t xml:space="preserve">767 - Konštrukcie doplnk. kovové stavebné</t>
  </si>
  <si>
    <t xml:space="preserve">767</t>
  </si>
  <si>
    <t xml:space="preserve">45.42.12 76781-1100</t>
  </si>
  <si>
    <t xml:space="preserve">Montáž vetracích mriežok, VM</t>
  </si>
  <si>
    <t xml:space="preserve">76781-1100</t>
  </si>
  <si>
    <t xml:space="preserve">767811100</t>
  </si>
  <si>
    <t xml:space="preserve">45.42.12</t>
  </si>
  <si>
    <t xml:space="preserve">!+(42,95*2+21,15*2+5,425*2+11,05+20,725+3,61*2+11,4+3,6)/0,75 =   257,393</t>
  </si>
  <si>
    <t xml:space="preserve">+258 =   258,000</t>
  </si>
  <si>
    <t xml:space="preserve">25.23.15 5535E0551</t>
  </si>
  <si>
    <t xml:space="preserve">Mriežka vetracia PVC okrúhla, priem.125/100 mm, biela</t>
  </si>
  <si>
    <t xml:space="preserve">5535E0551</t>
  </si>
  <si>
    <t xml:space="preserve">25.23.15</t>
  </si>
  <si>
    <t xml:space="preserve">540521              </t>
  </si>
  <si>
    <t xml:space="preserve">!+258*1,05 =   270,900</t>
  </si>
  <si>
    <t xml:space="preserve">+271 =   271,000</t>
  </si>
  <si>
    <t xml:space="preserve">45.42.12 99876-7203</t>
  </si>
  <si>
    <t xml:space="preserve">Presun hmôt pre kovové stav. doplnk. konštr. v objektoch výšky do 24 m</t>
  </si>
  <si>
    <t xml:space="preserve">99876-7203</t>
  </si>
  <si>
    <t xml:space="preserve">998767203</t>
  </si>
  <si>
    <t xml:space="preserve">767 - Konštrukcie doplnk. kovové stavebné  spolu: </t>
  </si>
  <si>
    <t xml:space="preserve">783 - Nátery</t>
  </si>
  <si>
    <t xml:space="preserve">783</t>
  </si>
  <si>
    <t xml:space="preserve">45.44.22 78378-2403</t>
  </si>
  <si>
    <t xml:space="preserve">Nátery tesárskych konštrukcií, povrchová impregnácia proti drevokaznému hmyzu, hubám a plesniam, jednonásobná</t>
  </si>
  <si>
    <t xml:space="preserve">78378-2403</t>
  </si>
  <si>
    <t xml:space="preserve">783782405</t>
  </si>
  <si>
    <t xml:space="preserve">45.44.22</t>
  </si>
  <si>
    <t xml:space="preserve">783 - Nátery  spolu: </t>
  </si>
  <si>
    <t xml:space="preserve">PRÁCE A DODÁVKY PSV  spolu: </t>
  </si>
  <si>
    <t xml:space="preserve">PRÁCE A DODÁVKY M</t>
  </si>
  <si>
    <t xml:space="preserve">M21 - 155 Elektromontáže</t>
  </si>
  <si>
    <t xml:space="preserve">921</t>
  </si>
  <si>
    <t xml:space="preserve">45.31.1* 74531-0021</t>
  </si>
  <si>
    <t xml:space="preserve">Montáž uzemňovacieho vedenia v zemi, FeZn pás do 120mm2, vrátane prepojenia zvarom</t>
  </si>
  <si>
    <t xml:space="preserve">M</t>
  </si>
  <si>
    <t xml:space="preserve">74531-0021</t>
  </si>
  <si>
    <t xml:space="preserve">210220021</t>
  </si>
  <si>
    <t xml:space="preserve">45.31.1*</t>
  </si>
  <si>
    <t xml:space="preserve">MK</t>
  </si>
  <si>
    <t xml:space="preserve">31.20.10 3549000A34</t>
  </si>
  <si>
    <t xml:space="preserve">Plochá uzemňovacia páska (FeZn) 30x4 [0,95kg/m]</t>
  </si>
  <si>
    <t xml:space="preserve">kg</t>
  </si>
  <si>
    <t xml:space="preserve">3549000A34</t>
  </si>
  <si>
    <t xml:space="preserve">31.20.10</t>
  </si>
  <si>
    <t xml:space="preserve">t195304             </t>
  </si>
  <si>
    <t xml:space="preserve">MZ</t>
  </si>
  <si>
    <t xml:space="preserve">+28*0,95 =   26,600</t>
  </si>
  <si>
    <t xml:space="preserve">45.31.1* 74531-0022</t>
  </si>
  <si>
    <t xml:space="preserve">Montáž uzemňovacieho vedenia v zemi, FeZn drôt D8-10mm, spojenie svorkami</t>
  </si>
  <si>
    <t xml:space="preserve">74531-0022</t>
  </si>
  <si>
    <t xml:space="preserve">210220022</t>
  </si>
  <si>
    <t xml:space="preserve">31.20.10 3549000A01</t>
  </si>
  <si>
    <t xml:space="preserve">Kruhový bleskozvodný, uzemňovací drôt (FeZn) D10 [0,62kg/m]</t>
  </si>
  <si>
    <t xml:space="preserve">3549000A01</t>
  </si>
  <si>
    <t xml:space="preserve">t195010             </t>
  </si>
  <si>
    <t xml:space="preserve">+50*0,62 =   31,000</t>
  </si>
  <si>
    <t xml:space="preserve">45.31.1* 74521-0101</t>
  </si>
  <si>
    <t xml:space="preserve">Montáž zachytávacieho, zvodového vodiča s podperami, FeZn drôt D8-10mm</t>
  </si>
  <si>
    <t xml:space="preserve">74521-0101</t>
  </si>
  <si>
    <t xml:space="preserve">210220101</t>
  </si>
  <si>
    <t xml:space="preserve">31.20.10 3549000A00</t>
  </si>
  <si>
    <t xml:space="preserve">Kruhový bleskozvodný, uzemňovací drôt (FeZn) D8 [0,40kg/m]</t>
  </si>
  <si>
    <t xml:space="preserve">3549000A00</t>
  </si>
  <si>
    <t xml:space="preserve">t195008             </t>
  </si>
  <si>
    <t xml:space="preserve">+265*0,4 =   106,000</t>
  </si>
  <si>
    <t xml:space="preserve">31.20.10 3549011A10</t>
  </si>
  <si>
    <t xml:space="preserve">Podpera vedenia (FeZn) PV 17, vrut (D8x100 +110)mm</t>
  </si>
  <si>
    <t xml:space="preserve">3549011A10</t>
  </si>
  <si>
    <t xml:space="preserve">f312622             </t>
  </si>
  <si>
    <t xml:space="preserve">31.20.10 3549021A61</t>
  </si>
  <si>
    <t xml:space="preserve">Podpera vedenia (FeZn) : PV 23 vyt, (80 v.110)mm</t>
  </si>
  <si>
    <t xml:space="preserve">3549021A61</t>
  </si>
  <si>
    <t xml:space="preserve">f313312             </t>
  </si>
  <si>
    <t xml:space="preserve">45.31.1* 74521-0111</t>
  </si>
  <si>
    <t xml:space="preserve">Montáž zachytávacieho, zvodového vodiča na existujúce podpery, FeZn drôt D8-10</t>
  </si>
  <si>
    <t xml:space="preserve">74521-0111</t>
  </si>
  <si>
    <t xml:space="preserve">210220111</t>
  </si>
  <si>
    <t xml:space="preserve">+265*0,62 =   164,300</t>
  </si>
  <si>
    <t xml:space="preserve">45.31.1* 74511-0211</t>
  </si>
  <si>
    <t xml:space="preserve">Montáž zachytávacej tyče do dĺžky 2m, upevnenie na strešný hrebeň, do dreva</t>
  </si>
  <si>
    <t xml:space="preserve">74511-0211</t>
  </si>
  <si>
    <t xml:space="preserve">210220211</t>
  </si>
  <si>
    <t xml:space="preserve">31.20.10 3549030A02</t>
  </si>
  <si>
    <t xml:space="preserve">Tyč zachytávacia (FeZn) : JD 20, so závitom do dreva (D18x2000)mm</t>
  </si>
  <si>
    <t xml:space="preserve">3549030A02</t>
  </si>
  <si>
    <t xml:space="preserve">f111116             </t>
  </si>
  <si>
    <t xml:space="preserve">31.20.10 3549030A80</t>
  </si>
  <si>
    <t xml:space="preserve">- strieška ochranná (FeZn) : OS 01, horná, otvor D20 (mm)</t>
  </si>
  <si>
    <t xml:space="preserve">3549030A80</t>
  </si>
  <si>
    <t xml:space="preserve">f221112             </t>
  </si>
  <si>
    <t xml:space="preserve">31.20.10 3549030A85</t>
  </si>
  <si>
    <t xml:space="preserve">- strieška ochranná (FeZn) : OS 04, spodná, otvor D20 (mm)</t>
  </si>
  <si>
    <t xml:space="preserve">3549030A85</t>
  </si>
  <si>
    <t xml:space="preserve">f221212             </t>
  </si>
  <si>
    <t xml:space="preserve">45.31.1* 74511-0212</t>
  </si>
  <si>
    <t xml:space="preserve">Montáž zachytávacej tyče do dĺžky 3m, upevnenie, do muriva</t>
  </si>
  <si>
    <t xml:space="preserve">74511-0212</t>
  </si>
  <si>
    <t xml:space="preserve">210220212</t>
  </si>
  <si>
    <t xml:space="preserve">31.20.10 3549030A35</t>
  </si>
  <si>
    <t xml:space="preserve">Tyč zachytávacia (FeZn) : JP 30, s osadením (D25x3000)mm</t>
  </si>
  <si>
    <t xml:space="preserve">3549030A35</t>
  </si>
  <si>
    <t xml:space="preserve">f111430             </t>
  </si>
  <si>
    <t xml:space="preserve">31.20.10 3549030A61</t>
  </si>
  <si>
    <t xml:space="preserve">- držiak zachytávacej tyče (FeZn) : DJ 2, do muriva (250mm)</t>
  </si>
  <si>
    <t xml:space="preserve">3549030A61</t>
  </si>
  <si>
    <t xml:space="preserve">f211113             </t>
  </si>
  <si>
    <t xml:space="preserve">45.31.1* 74524-0301</t>
  </si>
  <si>
    <t xml:space="preserve">Montáž bleskozvodnej svorky do 2 skrutiek (SS,SP1,SR 03)</t>
  </si>
  <si>
    <t xml:space="preserve">74524-0301</t>
  </si>
  <si>
    <t xml:space="preserve">210220301</t>
  </si>
  <si>
    <t xml:space="preserve">+21+21 =   42,000</t>
  </si>
  <si>
    <t xml:space="preserve">+13 =   13,000</t>
  </si>
  <si>
    <t xml:space="preserve">31.20.10 3549040A20</t>
  </si>
  <si>
    <t xml:space="preserve">Svorka spojovacia (FeZn) : SS s.p. 2sk, s príložkou (2xM8)</t>
  </si>
  <si>
    <t xml:space="preserve">3549040A20</t>
  </si>
  <si>
    <t xml:space="preserve">f613112             </t>
  </si>
  <si>
    <t xml:space="preserve">31.20.10 3549040A51</t>
  </si>
  <si>
    <t xml:space="preserve">Svorka uzemňovacia (FeZn) : SR 03 B, spojenie kruhových vodičov a pásoviny (2xM8)</t>
  </si>
  <si>
    <t xml:space="preserve">3549040A51</t>
  </si>
  <si>
    <t xml:space="preserve">f616212             </t>
  </si>
  <si>
    <t xml:space="preserve">45.31.1* 74524-0302</t>
  </si>
  <si>
    <t xml:space="preserve">Montáž bleskozvodnej svorky nad 2 skrutky (SJ,SK,SO,SZ,ST,SR01-2)</t>
  </si>
  <si>
    <t xml:space="preserve">74524-0302</t>
  </si>
  <si>
    <t xml:space="preserve">210220302</t>
  </si>
  <si>
    <t xml:space="preserve">+5+1+35 =   41,000</t>
  </si>
  <si>
    <t xml:space="preserve">31.20.10 3549040A01</t>
  </si>
  <si>
    <t xml:space="preserve">Svorka pre zachytávacie a uzemňovacie tyče D20 (FeZn) : SJ 01 (4xM8)</t>
  </si>
  <si>
    <t xml:space="preserve">3549040A01</t>
  </si>
  <si>
    <t xml:space="preserve">f611120             </t>
  </si>
  <si>
    <t xml:space="preserve">31.20.10 3549040A07</t>
  </si>
  <si>
    <t xml:space="preserve">Svorka pre uzemňovacie tyče D25 (FeZn) : SJ 02 s podl. (2xM8) s podložkou</t>
  </si>
  <si>
    <t xml:space="preserve">3549040A07</t>
  </si>
  <si>
    <t xml:space="preserve">f611129             </t>
  </si>
  <si>
    <t xml:space="preserve">31.20.10 3549040A10</t>
  </si>
  <si>
    <t xml:space="preserve">Svorka krížová (FeZn) : SK (4xM8)</t>
  </si>
  <si>
    <t xml:space="preserve">3549040A10</t>
  </si>
  <si>
    <t xml:space="preserve">f612110             </t>
  </si>
  <si>
    <t xml:space="preserve">31.20.10 3549040A34</t>
  </si>
  <si>
    <t xml:space="preserve">Svorka žľabová (FeZn) : SO, pre pripojenie odkvapových žľabov (4xM8)</t>
  </si>
  <si>
    <t xml:space="preserve">3549040A34</t>
  </si>
  <si>
    <t xml:space="preserve">f613312             </t>
  </si>
  <si>
    <t xml:space="preserve">31.20.10 3549040A36</t>
  </si>
  <si>
    <t xml:space="preserve">Svorka skúšobná (FeZn) : SZ (4xM8)</t>
  </si>
  <si>
    <t xml:space="preserve">3549040A36</t>
  </si>
  <si>
    <t xml:space="preserve">t614109             </t>
  </si>
  <si>
    <t xml:space="preserve">31.20.10 3549040A79</t>
  </si>
  <si>
    <t xml:space="preserve">Svorka na odkvapové potrubie (FeZn) : ST 10, priemer D50-140mm (3xM8)</t>
  </si>
  <si>
    <t xml:space="preserve">3549040A79</t>
  </si>
  <si>
    <t xml:space="preserve">f615215             </t>
  </si>
  <si>
    <t xml:space="preserve">45.31.1* 74525-0372</t>
  </si>
  <si>
    <t xml:space="preserve">Montáž ochranného uholníka, alebo rúrky, s držiakmi, do muriva</t>
  </si>
  <si>
    <t xml:space="preserve">74525-0372</t>
  </si>
  <si>
    <t xml:space="preserve">210220372</t>
  </si>
  <si>
    <t xml:space="preserve">31.20.10 3549060A02</t>
  </si>
  <si>
    <t xml:space="preserve">Ochranný uholník (FeZn) : OU 2 m</t>
  </si>
  <si>
    <t xml:space="preserve">3549060A02</t>
  </si>
  <si>
    <t xml:space="preserve">f511120             </t>
  </si>
  <si>
    <t xml:space="preserve">31.20.10 3549060A05</t>
  </si>
  <si>
    <t xml:space="preserve">- držiak ochranného uholníka (FeZn) : DU Z, do muriva (150mm)</t>
  </si>
  <si>
    <t xml:space="preserve">3549060A05</t>
  </si>
  <si>
    <t xml:space="preserve">f521111             </t>
  </si>
  <si>
    <t xml:space="preserve">45.31.1* 74525-0401</t>
  </si>
  <si>
    <t xml:space="preserve">Označenie zvodu štítkom (kov, plast)</t>
  </si>
  <si>
    <t xml:space="preserve">74525-0401</t>
  </si>
  <si>
    <t xml:space="preserve">210220401</t>
  </si>
  <si>
    <t xml:space="preserve">31.20.10 3549071A02</t>
  </si>
  <si>
    <t xml:space="preserve">Štítok označovací (FeZn) : f711124/x, s označením</t>
  </si>
  <si>
    <t xml:space="preserve">3549071A02</t>
  </si>
  <si>
    <t xml:space="preserve">f711124/x           </t>
  </si>
  <si>
    <t xml:space="preserve">45.31.1* 74382-0050</t>
  </si>
  <si>
    <t xml:space="preserve">PPV (pomocné a podružné výkony) 5%</t>
  </si>
  <si>
    <t xml:space="preserve">74382-0050</t>
  </si>
  <si>
    <t xml:space="preserve">213280050</t>
  </si>
  <si>
    <t xml:space="preserve">  .  .   999990300</t>
  </si>
  <si>
    <t xml:space="preserve">Podružný materiál</t>
  </si>
  <si>
    <t xml:space="preserve">999990300</t>
  </si>
  <si>
    <t xml:space="preserve">45.31.1* 74382-0011</t>
  </si>
  <si>
    <t xml:space="preserve">Zistenie skutkového stavu elektroinštalácie – bleskozvodu, revízia bleskozvodu</t>
  </si>
  <si>
    <t xml:space="preserve">74382-0011</t>
  </si>
  <si>
    <t xml:space="preserve">213290011</t>
  </si>
  <si>
    <t xml:space="preserve">M21 - 155 Elektromontáže  spolu: </t>
  </si>
  <si>
    <t xml:space="preserve">M46 - 202 Zemné práce pri ext. montážach</t>
  </si>
  <si>
    <t xml:space="preserve">946</t>
  </si>
  <si>
    <t xml:space="preserve">45.11.21 19003-0071</t>
  </si>
  <si>
    <t xml:space="preserve">Búranie živičných povrchov do 5 cm</t>
  </si>
  <si>
    <t xml:space="preserve">19003-0071</t>
  </si>
  <si>
    <t xml:space="preserve">460030071</t>
  </si>
  <si>
    <t xml:space="preserve">45.11.21</t>
  </si>
  <si>
    <t xml:space="preserve">45.11.21 19020-0153</t>
  </si>
  <si>
    <t xml:space="preserve">Káblové ryhy šírky 35, hĺbky 70 [cm], zemina tr.3</t>
  </si>
  <si>
    <t xml:space="preserve">19020-0153</t>
  </si>
  <si>
    <t xml:space="preserve">460200153</t>
  </si>
  <si>
    <t xml:space="preserve">45.11.21 19056-0153</t>
  </si>
  <si>
    <t xml:space="preserve">Zásyp ryhy šírky 35, hĺbky 70 [cm], zemina tr.3</t>
  </si>
  <si>
    <t xml:space="preserve">19056-0153</t>
  </si>
  <si>
    <t xml:space="preserve">460560153</t>
  </si>
  <si>
    <t xml:space="preserve">45.11.21 19062-0013</t>
  </si>
  <si>
    <t xml:space="preserve">Provizórna úprava terénu, zemina tr.3</t>
  </si>
  <si>
    <t xml:space="preserve">19062-0013</t>
  </si>
  <si>
    <t xml:space="preserve">460620013</t>
  </si>
  <si>
    <t xml:space="preserve">45.21.44 19065-0021</t>
  </si>
  <si>
    <t xml:space="preserve">Vozovka z betónu, jedna vrstva 5cm</t>
  </si>
  <si>
    <t xml:space="preserve">19065-0021</t>
  </si>
  <si>
    <t xml:space="preserve">460650021</t>
  </si>
  <si>
    <t xml:space="preserve">45.21.44</t>
  </si>
  <si>
    <t xml:space="preserve">M46 - 202 Zemné práce pri ext. montážach  spolu: </t>
  </si>
  <si>
    <t xml:space="preserve">PRÁCE A DODÁVKY M  spolu: </t>
  </si>
  <si>
    <t xml:space="preserve">Za rozpočet celkom</t>
  </si>
  <si>
    <t xml:space="preserve">Rekapitulácia rozpočtu v</t>
  </si>
  <si>
    <t xml:space="preserve">Rekapitulácia splátky v</t>
  </si>
  <si>
    <t xml:space="preserve">Rekapitulácia výrobnej kalkulácie v</t>
  </si>
  <si>
    <t xml:space="preserve">Popis položky, stavebného dielu, remesla</t>
  </si>
  <si>
    <t xml:space="preserve">Hmotnosť v t</t>
  </si>
  <si>
    <t xml:space="preserve">Miesto:</t>
  </si>
  <si>
    <t xml:space="preserve">Nesluša</t>
  </si>
  <si>
    <t xml:space="preserve">Krycí list rozpočtu v</t>
  </si>
  <si>
    <t xml:space="preserve">JKSO :</t>
  </si>
  <si>
    <t xml:space="preserve">Krycí list splátky v</t>
  </si>
  <si>
    <t xml:space="preserve">Krycí list výrobnej kalkulácie v</t>
  </si>
  <si>
    <t xml:space="preserve">Rozpočet: </t>
  </si>
  <si>
    <t xml:space="preserve">Zmluva č.: </t>
  </si>
  <si>
    <t xml:space="preserve">Spracoval:</t>
  </si>
  <si>
    <t xml:space="preserve">Dňa:</t>
  </si>
  <si>
    <t xml:space="preserve">06.05.2021</t>
  </si>
  <si>
    <t xml:space="preserve">Odberateľ:</t>
  </si>
  <si>
    <t xml:space="preserve">Obec Nesluša </t>
  </si>
  <si>
    <t xml:space="preserve">IČO:</t>
  </si>
  <si>
    <t xml:space="preserve">02341 Nesluša</t>
  </si>
  <si>
    <t xml:space="preserve">DIČ:</t>
  </si>
  <si>
    <t xml:space="preserve">Dodávateľ:</t>
  </si>
  <si>
    <t xml:space="preserve"> </t>
  </si>
  <si>
    <t xml:space="preserve">Projektant:</t>
  </si>
  <si>
    <t xml:space="preserve">A</t>
  </si>
  <si>
    <t xml:space="preserve"> ZRN</t>
  </si>
  <si>
    <t xml:space="preserve">Špecifikovaný materiál</t>
  </si>
  <si>
    <t xml:space="preserve">Spolu ZRN</t>
  </si>
  <si>
    <t xml:space="preserve">B</t>
  </si>
  <si>
    <t xml:space="preserve"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</si>
  <si>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</si>
  <si>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</si>
  <si>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</si>
  <si>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</si>
  <si>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</si>
  <si>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</si>
  <si>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</si>
  <si>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Súčet:</t>
  </si>
  <si>
    <t xml:space="preserve">Súčet riadkov 6 až 9: </t>
  </si>
  <si>
    <t xml:space="preserve">C</t>
  </si>
  <si>
    <t xml:space="preserve">NUS - náklady umiestnenia stavby</t>
  </si>
  <si>
    <t xml:space="preserve"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</si>
  <si>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</si>
  <si>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</si>
  <si>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</si>
  <si>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</si>
  <si>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</si>
  <si>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</si>
  <si>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</si>
  <si>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</si>
  <si>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 xml:space="preserve">projektant, rozpočtár cenár</t>
  </si>
  <si>
    <t xml:space="preserve">pečiatka:</t>
  </si>
  <si>
    <t xml:space="preserve">Celkové náklady</t>
  </si>
  <si>
    <t xml:space="preserve">Súčet riadkov 5, 10, 15 a 20: </t>
  </si>
  <si>
    <t xml:space="preserve">podpis:</t>
  </si>
  <si>
    <t xml:space="preserve"> DPH  20% z:</t>
  </si>
  <si>
    <t xml:space="preserve">dátum:</t>
  </si>
  <si>
    <t xml:space="preserve"> DPH   0% z:</t>
  </si>
  <si>
    <t xml:space="preserve">Sučet riadkov 21 až 23: </t>
  </si>
  <si>
    <t xml:space="preserve">F</t>
  </si>
  <si>
    <t xml:space="preserve"> Odpočet - prípočet</t>
  </si>
  <si>
    <t xml:space="preserve">odberateľ, obstarávateľ</t>
  </si>
  <si>
    <t xml:space="preserve">dodávateľ, zhotoviteľ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</si>
</sst>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#,##0&quot; Sk&quot;;[RED]\-#,##0&quot; Sk&quot;"/>
    <numFmt numFmtId="166" formatCode="_-* #,##0&quot; Sk&quot;_-;\-* #,##0&quot; Sk&quot;_-;_-* &quot;- Sk&quot;_-;_-@_-"/>
    <numFmt numFmtId="167" formatCode="@"/>
    <numFmt numFmtId="168" formatCode="#,##0.000"/>
    <numFmt numFmtId="169" formatCode="#,##0.00"/>
    <numFmt numFmtId="170" formatCode="#,##0.00000"/>
    <numFmt numFmtId="171" formatCode="0.000"/>
    <numFmt numFmtId="172" formatCode="#,##0.0"/>
    <numFmt numFmtId="173" formatCode="#,##0.0000"/>
    <numFmt numFmtId="174" formatCode="General"/>
    <numFmt numFmtId="175" formatCode="#,##0"/>
    <numFmt numFmtId="176" formatCode="0.00\ %"/>
    <numFmt numFmtId="177" formatCode="#,##0\ "/>
  </numFmts>
  <fonts count="18">
    <font>
      <sz val="10"/>
      <color rgb="FF00000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7"/>
      <color rgb="FF000000"/>
      <name val="Letter Gothic CE"/>
      <family val="0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b val="true"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  <font>
      <sz val="8"/>
      <color rgb="FF000000"/>
      <name val="Arial Narrow"/>
      <family val="2"/>
      <charset val="238"/>
    </font>
    <font>
      <b val="true"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sz val="7.5"/>
      <color rgb="FFFFFFFF"/>
      <name val="Arial Narrow"/>
      <family val="2"/>
      <charset val="238"/>
    </font>
    <font>
      <b val="true"/>
      <sz val="8"/>
      <color rgb="FFFFFFFF"/>
      <name val="Arial Narrow"/>
      <family val="2"/>
      <charset val="238"/>
    </font>
    <font>
      <b val="true"/>
      <sz val="10"/>
      <color rgb="FF000000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8080"/>
        <bgColor rgb="FFFF99CC"/>
      </patternFill>
    </fill>
    <fill>
      <patternFill patternType="solid">
        <fgColor rgb="FFFFFFC0"/>
        <bgColor rgb="FFFFFF99"/>
      </patternFill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/>
      <top style="thin">
        <color rgb="FF3333CC"/>
      </top>
      <bottom style="double">
        <color rgb="FF3333CC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double"/>
      <right/>
      <top style="double"/>
      <bottom style="hair"/>
      <diagonal/>
    </border>
    <border diagonalUp="false" diagonalDown="false">
      <left/>
      <right/>
      <top style="double"/>
      <bottom style="hair"/>
      <diagonal/>
    </border>
    <border diagonalUp="false" diagonalDown="false">
      <left/>
      <right style="double"/>
      <top style="double"/>
      <bottom style="hair"/>
      <diagonal/>
    </border>
    <border diagonalUp="false" diagonalDown="false">
      <left style="double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double"/>
      <top style="hair"/>
      <bottom style="hair"/>
      <diagonal/>
    </border>
    <border diagonalUp="false" diagonalDown="false">
      <left style="double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double"/>
      <top style="hair"/>
      <bottom/>
      <diagonal/>
    </border>
    <border diagonalUp="false" diagonalDown="false">
      <left style="double"/>
      <right/>
      <top style="hair"/>
      <bottom style="double"/>
      <diagonal/>
    </border>
    <border diagonalUp="false" diagonalDown="false">
      <left/>
      <right/>
      <top style="hair"/>
      <bottom style="double"/>
      <diagonal/>
    </border>
    <border diagonalUp="false" diagonalDown="false">
      <left/>
      <right style="double"/>
      <top style="hair"/>
      <bottom style="double"/>
      <diagonal/>
    </border>
    <border diagonalUp="false" diagonalDown="false">
      <left style="double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double"/>
      <top/>
      <bottom style="hair"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/>
      <right style="hair"/>
      <top style="double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double"/>
      <diagonal/>
    </border>
    <border diagonalUp="false" diagonalDown="false">
      <left style="double"/>
      <right style="hair"/>
      <top style="double"/>
      <bottom style="thin"/>
      <diagonal/>
    </border>
    <border diagonalUp="false" diagonalDown="false">
      <left style="hair"/>
      <right style="hair"/>
      <top style="double"/>
      <bottom style="thin"/>
      <diagonal/>
    </border>
    <border diagonalUp="false" diagonalDown="false">
      <left style="hair"/>
      <right style="double"/>
      <top style="double"/>
      <bottom style="thin"/>
      <diagonal/>
    </border>
    <border diagonalUp="false" diagonalDown="false">
      <left style="hair"/>
      <right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/>
      <right style="double"/>
      <top style="double"/>
      <bottom style="thin"/>
      <diagonal/>
    </border>
    <border diagonalUp="false" diagonalDown="false">
      <left style="double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double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double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double"/>
      <top style="hair"/>
      <bottom style="hair"/>
      <diagonal/>
    </border>
    <border diagonalUp="false" diagonalDown="false">
      <left style="hair"/>
      <right style="double"/>
      <top style="hair"/>
      <bottom/>
      <diagonal/>
    </border>
    <border diagonalUp="false" diagonalDown="false">
      <left style="double"/>
      <right style="hair"/>
      <top style="hair"/>
      <bottom style="double"/>
      <diagonal/>
    </border>
    <border diagonalUp="false" diagonalDown="false">
      <left style="hair"/>
      <right style="hair"/>
      <top style="hair"/>
      <bottom style="double"/>
      <diagonal/>
    </border>
    <border diagonalUp="false" diagonalDown="false">
      <left style="hair"/>
      <right/>
      <top style="hair"/>
      <bottom style="double"/>
      <diagonal/>
    </border>
    <border diagonalUp="false" diagonalDown="false">
      <left style="medium"/>
      <right style="double"/>
      <top style="medium"/>
      <bottom style="double"/>
      <diagonal/>
    </border>
    <border diagonalUp="false" diagonalDown="false">
      <left/>
      <right style="hair"/>
      <top style="hair"/>
      <bottom style="double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double"/>
      <right/>
      <top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hair"/>
      <right/>
      <top style="double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double"/>
      <diagonal/>
    </border>
    <border diagonalUp="false" diagonalDown="false">
      <left style="double"/>
      <right style="hair"/>
      <top style="double"/>
      <bottom style="double"/>
      <diagonal/>
    </border>
    <border diagonalUp="false" diagonalDown="false">
      <left style="hair"/>
      <right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 style="hair"/>
      <right style="double"/>
      <top style="double"/>
      <bottom style="double"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/>
      <right style="double"/>
      <top/>
      <bottom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3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8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1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4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0" xfId="4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4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4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9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8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3" fontId="1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1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8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9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1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9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0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4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47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4" fontId="16" fillId="0" borderId="0" xfId="46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0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1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1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2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3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4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4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5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6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7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7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8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9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0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0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1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2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3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3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4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5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6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7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0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28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12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2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29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24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5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30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6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27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1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2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32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3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4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5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6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7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8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1" fillId="0" borderId="38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39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40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1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2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1" fillId="0" borderId="3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43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1" fillId="0" borderId="44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45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46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7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1" fillId="0" borderId="47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48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49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0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8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4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11" fillId="0" borderId="23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1" fillId="0" borderId="51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2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6" fontId="11" fillId="0" borderId="14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11" fillId="0" borderId="52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48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50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3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4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54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5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0" xfId="47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3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47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56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9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56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1" fillId="0" borderId="52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1" fillId="0" borderId="57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58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9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60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7" fontId="11" fillId="0" borderId="61" xfId="4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62" xfId="4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54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3" xfId="4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4" xfId="47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1 000 Sk" xfId="20"/>
    <cellStyle name="1 000,-  Sk" xfId="21"/>
    <cellStyle name="1 000,- Kč" xfId="22"/>
    <cellStyle name="1 000,- Sk" xfId="23"/>
    <cellStyle name="1000 Sk_fakturuj99" xfId="24"/>
    <cellStyle name="20 % – Zvýraznění1" xfId="25"/>
    <cellStyle name="20 % – Zvýraznění2" xfId="26"/>
    <cellStyle name="20 % – Zvýraznění3" xfId="27"/>
    <cellStyle name="20 % – Zvýraznění4" xfId="28"/>
    <cellStyle name="20 % – Zvýraznění5" xfId="29"/>
    <cellStyle name="20 % – Zvýraznění6" xfId="30"/>
    <cellStyle name="40 % – Zvýraznění1" xfId="31"/>
    <cellStyle name="40 % – Zvýraznění2" xfId="32"/>
    <cellStyle name="40 % – Zvýraznění3" xfId="33"/>
    <cellStyle name="40 % – Zvýraznění4" xfId="34"/>
    <cellStyle name="40 % – Zvýraznění5" xfId="35"/>
    <cellStyle name="40 % – Zvýraznění6" xfId="36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Celkem" xfId="43"/>
    <cellStyle name="data" xfId="44"/>
    <cellStyle name="normálne_fakturuj99" xfId="45"/>
    <cellStyle name="normálne_KLs" xfId="46"/>
    <cellStyle name="normálne_KLv" xfId="47"/>
    <cellStyle name="Název" xfId="48"/>
    <cellStyle name="TEXT 1" xfId="49"/>
    <cellStyle name="Text upozornění" xfId="50"/>
    <cellStyle name="TEXT1" xfId="5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C0C0C0"/>
      <rgbColor rgb="FF996666"/>
      <rgbColor rgb="FF9999FF"/>
      <rgbColor rgb="FF993366"/>
      <rgbColor rgb="FFFFFFC0"/>
      <rgbColor rgb="FFCCFFFF"/>
      <rgbColor rgb="FF660066"/>
      <rgbColor rgb="FFFF8080"/>
      <rgbColor rgb="FF0066CC"/>
      <rgbColor rgb="FFA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F0"/>
      <rgbColor rgb="FFFF99CC"/>
      <rgbColor rgb="FFCC9CCC"/>
      <rgbColor rgb="FFFFCC99"/>
      <rgbColor rgb="FF3333CC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533880</xdr:colOff>
      <xdr:row>32</xdr:row>
      <xdr:rowOff>10080</xdr:rowOff>
    </xdr:from>
    <xdr:to>
      <xdr:col>5</xdr:col>
      <xdr:colOff>533880</xdr:colOff>
      <xdr:row>40</xdr:row>
      <xdr:rowOff>229320</xdr:rowOff>
    </xdr:to>
    <xdr:sp>
      <xdr:nvSpPr>
        <xdr:cNvPr id="0" name="Line 1"/>
        <xdr:cNvSpPr/>
      </xdr:nvSpPr>
      <xdr:spPr>
        <a:xfrm>
          <a:off x="3305520" y="7458120"/>
          <a:ext cx="0" cy="204804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146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pane xSplit="4" ySplit="11" topLeftCell="E12" activePane="bottomRight" state="frozen"/>
      <selection pane="topLeft" activeCell="A1" activeCellId="0" sqref="A1"/>
      <selection pane="topRight" activeCell="E1" activeCellId="0" sqref="E1"/>
      <selection pane="bottomLeft" activeCell="A12" activeCellId="0" sqref="A12"/>
      <selection pane="bottomRight" activeCell="A1" activeCellId="0" sqref="A1"/>
    </sheetView>
  </sheetViews>
  <sheetFormatPr defaultColWidth="9.19140625" defaultRowHeight="10.5" zeroHeight="false" outlineLevelRow="0" outlineLevelCol="0"/>
  <cols>
    <col collapsed="false" customWidth="true" hidden="false" outlineLevel="0" max="1" min="1" style="1" width="4.36"/>
    <col collapsed="false" customWidth="true" hidden="false" outlineLevel="0" max="2" min="2" style="2" width="3.71"/>
    <col collapsed="false" customWidth="true" hidden="false" outlineLevel="0" max="3" min="3" style="3" width="11.54"/>
    <col collapsed="false" customWidth="true" hidden="false" outlineLevel="0" max="4" min="4" style="4" width="52.36"/>
    <col collapsed="false" customWidth="true" hidden="false" outlineLevel="0" max="5" min="5" style="5" width="7.09"/>
    <col collapsed="false" customWidth="true" hidden="false" outlineLevel="0" max="6" min="6" style="6" width="5.28"/>
    <col collapsed="false" customWidth="true" hidden="false" outlineLevel="0" max="7" min="7" style="7" width="7"/>
    <col collapsed="false" customWidth="true" hidden="true" outlineLevel="0" max="9" min="8" style="7" width="9.73"/>
    <col collapsed="false" customWidth="true" hidden="false" outlineLevel="0" max="10" min="10" style="7" width="7.18"/>
    <col collapsed="false" customWidth="true" hidden="true" outlineLevel="0" max="11" min="11" style="8" width="7.45"/>
    <col collapsed="false" customWidth="true" hidden="true" outlineLevel="0" max="12" min="12" style="8" width="8.27"/>
    <col collapsed="false" customWidth="false" hidden="true" outlineLevel="0" max="13" min="13" style="5" width="9.18"/>
    <col collapsed="false" customWidth="true" hidden="true" outlineLevel="0" max="14" min="14" style="5" width="7"/>
    <col collapsed="false" customWidth="true" hidden="false" outlineLevel="0" max="15" min="15" style="6" width="3.54"/>
    <col collapsed="false" customWidth="true" hidden="true" outlineLevel="0" max="16" min="16" style="6" width="12.71"/>
    <col collapsed="false" customWidth="true" hidden="true" outlineLevel="0" max="19" min="17" style="5" width="13.29"/>
    <col collapsed="false" customWidth="true" hidden="true" outlineLevel="0" max="20" min="20" style="9" width="10.54"/>
    <col collapsed="false" customWidth="true" hidden="true" outlineLevel="0" max="21" min="21" style="9" width="10.27"/>
    <col collapsed="false" customWidth="true" hidden="true" outlineLevel="0" max="22" min="22" style="9" width="5.72"/>
    <col collapsed="false" customWidth="false" hidden="true" outlineLevel="0" max="23" min="23" style="10" width="9.18"/>
    <col collapsed="false" customWidth="true" hidden="true" outlineLevel="0" max="25" min="24" style="6" width="5.72"/>
    <col collapsed="false" customWidth="true" hidden="true" outlineLevel="0" max="26" min="26" style="6" width="7.54"/>
    <col collapsed="false" customWidth="true" hidden="true" outlineLevel="0" max="27" min="27" style="6" width="24.82"/>
    <col collapsed="false" customWidth="true" hidden="true" outlineLevel="0" max="28" min="28" style="6" width="4.29"/>
    <col collapsed="false" customWidth="true" hidden="true" outlineLevel="0" max="29" min="29" style="6" width="8.27"/>
    <col collapsed="false" customWidth="true" hidden="true" outlineLevel="0" max="30" min="30" style="6" width="8.72"/>
    <col collapsed="false" customWidth="false" hidden="true" outlineLevel="0" max="34" min="31" style="6" width="9.18"/>
    <col collapsed="false" customWidth="false" hidden="false" outlineLevel="0" max="35" min="35" style="11" width="9.18"/>
    <col collapsed="false" customWidth="true" hidden="true" outlineLevel="0" max="37" min="36" style="11" width="11.52"/>
    <col collapsed="false" customWidth="false" hidden="false" outlineLevel="0" max="1024" min="38" style="11" width="9.18"/>
  </cols>
  <sheetData>
    <row r="1" s="11" customFormat="true" ht="11" hidden="false" customHeight="false" outlineLevel="0" collapsed="false">
      <c r="A1" s="12" t="s">
        <v>0</v>
      </c>
      <c r="E1" s="12" t="s">
        <v>1</v>
      </c>
      <c r="G1" s="13"/>
      <c r="J1" s="13"/>
      <c r="K1" s="14"/>
      <c r="Q1" s="15"/>
      <c r="R1" s="15"/>
      <c r="S1" s="15"/>
      <c r="Z1" s="16" t="s">
        <v>2</v>
      </c>
      <c r="AA1" s="17" t="s">
        <v>3</v>
      </c>
      <c r="AB1" s="16" t="s">
        <v>4</v>
      </c>
      <c r="AC1" s="16" t="s">
        <v>5</v>
      </c>
      <c r="AD1" s="16" t="s">
        <v>6</v>
      </c>
      <c r="AE1" s="18" t="s">
        <v>7</v>
      </c>
      <c r="AF1" s="19" t="s">
        <v>8</v>
      </c>
    </row>
    <row r="2" s="11" customFormat="true" ht="11" hidden="false" customHeight="false" outlineLevel="0" collapsed="false">
      <c r="A2" s="12" t="s">
        <v>9</v>
      </c>
      <c r="E2" s="12" t="s">
        <v>10</v>
      </c>
      <c r="G2" s="13"/>
      <c r="H2" s="20"/>
      <c r="J2" s="13"/>
      <c r="K2" s="14"/>
      <c r="Q2" s="15"/>
      <c r="R2" s="15"/>
      <c r="S2" s="15"/>
      <c r="Z2" s="16" t="s">
        <v>11</v>
      </c>
      <c r="AA2" s="21" t="s">
        <v>12</v>
      </c>
      <c r="AB2" s="21" t="s">
        <v>13</v>
      </c>
      <c r="AC2" s="21"/>
      <c r="AD2" s="22"/>
      <c r="AE2" s="18" t="n">
        <v>1</v>
      </c>
      <c r="AF2" s="23" t="n">
        <v>123.5</v>
      </c>
    </row>
    <row r="3" s="11" customFormat="true" ht="11" hidden="false" customHeight="false" outlineLevel="0" collapsed="false">
      <c r="A3" s="12" t="s">
        <v>14</v>
      </c>
      <c r="E3" s="12" t="s">
        <v>15</v>
      </c>
      <c r="G3" s="13"/>
      <c r="J3" s="13"/>
      <c r="K3" s="14"/>
      <c r="Q3" s="15"/>
      <c r="R3" s="15"/>
      <c r="S3" s="15"/>
      <c r="Z3" s="16" t="s">
        <v>16</v>
      </c>
      <c r="AA3" s="21" t="s">
        <v>17</v>
      </c>
      <c r="AB3" s="21" t="s">
        <v>13</v>
      </c>
      <c r="AC3" s="21" t="s">
        <v>18</v>
      </c>
      <c r="AD3" s="22" t="s">
        <v>19</v>
      </c>
      <c r="AE3" s="18" t="n">
        <v>2</v>
      </c>
      <c r="AF3" s="24" t="n">
        <v>123.46</v>
      </c>
    </row>
    <row r="4" s="11" customFormat="true" ht="11" hidden="false" customHeight="false" outlineLevel="0" collapsed="false">
      <c r="Q4" s="15"/>
      <c r="R4" s="15"/>
      <c r="S4" s="15"/>
      <c r="Z4" s="16" t="s">
        <v>20</v>
      </c>
      <c r="AA4" s="21" t="s">
        <v>21</v>
      </c>
      <c r="AB4" s="21" t="s">
        <v>13</v>
      </c>
      <c r="AC4" s="21"/>
      <c r="AD4" s="22"/>
      <c r="AE4" s="18" t="n">
        <v>3</v>
      </c>
      <c r="AF4" s="25" t="n">
        <v>123.457</v>
      </c>
    </row>
    <row r="5" s="11" customFormat="true" ht="11" hidden="false" customHeight="false" outlineLevel="0" collapsed="false">
      <c r="A5" s="12"/>
      <c r="Q5" s="15"/>
      <c r="R5" s="15"/>
      <c r="S5" s="15"/>
      <c r="Z5" s="16" t="s">
        <v>22</v>
      </c>
      <c r="AA5" s="21" t="s">
        <v>17</v>
      </c>
      <c r="AB5" s="21" t="s">
        <v>13</v>
      </c>
      <c r="AC5" s="21" t="s">
        <v>18</v>
      </c>
      <c r="AD5" s="22" t="s">
        <v>19</v>
      </c>
      <c r="AE5" s="18" t="n">
        <v>4</v>
      </c>
      <c r="AF5" s="26" t="n">
        <v>123.4567</v>
      </c>
    </row>
    <row r="6" s="11" customFormat="true" ht="11" hidden="false" customHeight="false" outlineLevel="0" collapsed="false">
      <c r="A6" s="12" t="s">
        <v>23</v>
      </c>
      <c r="Q6" s="15"/>
      <c r="R6" s="15"/>
      <c r="S6" s="15"/>
      <c r="AE6" s="18" t="s">
        <v>24</v>
      </c>
      <c r="AF6" s="24" t="n">
        <v>123.46</v>
      </c>
    </row>
    <row r="7" s="11" customFormat="true" ht="11" hidden="false" customHeight="false" outlineLevel="0" collapsed="false">
      <c r="A7" s="12" t="s">
        <v>25</v>
      </c>
      <c r="Q7" s="15"/>
      <c r="R7" s="15"/>
      <c r="S7" s="15"/>
      <c r="AE7" s="18"/>
      <c r="AF7" s="24"/>
    </row>
    <row r="8" s="11" customFormat="true" ht="10.5" hidden="false" customHeight="false" outlineLevel="0" collapsed="false">
      <c r="A8" s="12"/>
      <c r="Q8" s="15"/>
      <c r="R8" s="15"/>
      <c r="S8" s="15"/>
    </row>
    <row r="9" s="11" customFormat="true" ht="13" hidden="false" customHeight="false" outlineLevel="0" collapsed="false">
      <c r="B9" s="27"/>
      <c r="C9" s="20"/>
      <c r="D9" s="28" t="str">
        <f aca="false">CONCATENATE(AA2," ",AB2," ",AC2," ",AD2)</f>
        <v>Prehľad rozpočtových nákladov v EUR</v>
      </c>
      <c r="E9" s="15"/>
      <c r="G9" s="13"/>
      <c r="H9" s="13"/>
      <c r="I9" s="13"/>
      <c r="J9" s="13"/>
      <c r="K9" s="14"/>
      <c r="L9" s="14"/>
      <c r="M9" s="15"/>
      <c r="N9" s="15"/>
      <c r="Q9" s="15"/>
      <c r="R9" s="15"/>
      <c r="S9" s="15"/>
    </row>
    <row r="10" customFormat="false" ht="10.5" hidden="false" customHeight="false" outlineLevel="0" collapsed="false">
      <c r="A10" s="29" t="s">
        <v>26</v>
      </c>
      <c r="B10" s="29" t="s">
        <v>27</v>
      </c>
      <c r="C10" s="29" t="s">
        <v>28</v>
      </c>
      <c r="D10" s="29" t="s">
        <v>29</v>
      </c>
      <c r="E10" s="29" t="s">
        <v>30</v>
      </c>
      <c r="F10" s="29" t="s">
        <v>31</v>
      </c>
      <c r="G10" s="29" t="s">
        <v>32</v>
      </c>
      <c r="H10" s="29" t="s">
        <v>33</v>
      </c>
      <c r="I10" s="29" t="s">
        <v>34</v>
      </c>
      <c r="J10" s="29" t="s">
        <v>35</v>
      </c>
      <c r="K10" s="30" t="s">
        <v>36</v>
      </c>
      <c r="L10" s="30"/>
      <c r="M10" s="31" t="s">
        <v>37</v>
      </c>
      <c r="N10" s="31"/>
      <c r="O10" s="29" t="s">
        <v>38</v>
      </c>
      <c r="P10" s="32" t="s">
        <v>39</v>
      </c>
      <c r="Q10" s="29" t="s">
        <v>30</v>
      </c>
      <c r="R10" s="29" t="s">
        <v>30</v>
      </c>
      <c r="S10" s="32" t="s">
        <v>30</v>
      </c>
      <c r="T10" s="33" t="s">
        <v>40</v>
      </c>
      <c r="U10" s="34" t="s">
        <v>41</v>
      </c>
      <c r="V10" s="35" t="s">
        <v>42</v>
      </c>
      <c r="W10" s="29" t="s">
        <v>43</v>
      </c>
      <c r="X10" s="29" t="s">
        <v>44</v>
      </c>
      <c r="Y10" s="29" t="s">
        <v>45</v>
      </c>
      <c r="Z10" s="36" t="s">
        <v>46</v>
      </c>
      <c r="AA10" s="36" t="s">
        <v>47</v>
      </c>
      <c r="AB10" s="29" t="s">
        <v>42</v>
      </c>
      <c r="AC10" s="29" t="s">
        <v>48</v>
      </c>
      <c r="AD10" s="29" t="s">
        <v>49</v>
      </c>
      <c r="AE10" s="37" t="s">
        <v>50</v>
      </c>
      <c r="AF10" s="37" t="s">
        <v>51</v>
      </c>
      <c r="AG10" s="37" t="s">
        <v>30</v>
      </c>
      <c r="AH10" s="37" t="s">
        <v>52</v>
      </c>
      <c r="AJ10" s="11" t="s">
        <v>53</v>
      </c>
      <c r="AK10" s="11" t="s">
        <v>54</v>
      </c>
    </row>
    <row r="11" customFormat="false" ht="10.5" hidden="false" customHeight="false" outlineLevel="0" collapsed="false">
      <c r="A11" s="38" t="s">
        <v>55</v>
      </c>
      <c r="B11" s="38" t="s">
        <v>56</v>
      </c>
      <c r="C11" s="39"/>
      <c r="D11" s="38" t="s">
        <v>57</v>
      </c>
      <c r="E11" s="38" t="s">
        <v>58</v>
      </c>
      <c r="F11" s="38" t="s">
        <v>59</v>
      </c>
      <c r="G11" s="38" t="s">
        <v>60</v>
      </c>
      <c r="H11" s="38" t="s">
        <v>61</v>
      </c>
      <c r="I11" s="38" t="s">
        <v>62</v>
      </c>
      <c r="J11" s="38"/>
      <c r="K11" s="38" t="s">
        <v>32</v>
      </c>
      <c r="L11" s="38" t="s">
        <v>35</v>
      </c>
      <c r="M11" s="40" t="s">
        <v>32</v>
      </c>
      <c r="N11" s="38" t="s">
        <v>35</v>
      </c>
      <c r="O11" s="38" t="s">
        <v>63</v>
      </c>
      <c r="P11" s="40"/>
      <c r="Q11" s="38" t="s">
        <v>64</v>
      </c>
      <c r="R11" s="38" t="s">
        <v>65</v>
      </c>
      <c r="S11" s="40" t="s">
        <v>66</v>
      </c>
      <c r="T11" s="41" t="s">
        <v>67</v>
      </c>
      <c r="U11" s="42" t="s">
        <v>68</v>
      </c>
      <c r="V11" s="43" t="s">
        <v>69</v>
      </c>
      <c r="W11" s="44"/>
      <c r="X11" s="45"/>
      <c r="Y11" s="45"/>
      <c r="Z11" s="46" t="s">
        <v>70</v>
      </c>
      <c r="AA11" s="46" t="s">
        <v>55</v>
      </c>
      <c r="AB11" s="38" t="s">
        <v>71</v>
      </c>
      <c r="AC11" s="45"/>
      <c r="AD11" s="45"/>
      <c r="AE11" s="47"/>
      <c r="AF11" s="47"/>
      <c r="AG11" s="47"/>
      <c r="AH11" s="47"/>
      <c r="AJ11" s="11" t="s">
        <v>72</v>
      </c>
      <c r="AK11" s="11" t="s">
        <v>73</v>
      </c>
    </row>
    <row r="13" customFormat="false" ht="10.5" hidden="false" customHeight="false" outlineLevel="0" collapsed="false">
      <c r="B13" s="48" t="s">
        <v>74</v>
      </c>
    </row>
    <row r="14" customFormat="false" ht="10.5" hidden="false" customHeight="false" outlineLevel="0" collapsed="false">
      <c r="B14" s="3" t="s">
        <v>75</v>
      </c>
    </row>
    <row r="15" customFormat="false" ht="12.8" hidden="false" customHeight="false" outlineLevel="0" collapsed="false">
      <c r="A15" s="1" t="n">
        <v>1</v>
      </c>
      <c r="B15" s="2" t="s">
        <v>76</v>
      </c>
      <c r="C15" s="3" t="s">
        <v>77</v>
      </c>
      <c r="D15" s="4" t="s">
        <v>78</v>
      </c>
      <c r="E15" s="5" t="n">
        <v>208.437</v>
      </c>
      <c r="F15" s="6" t="s">
        <v>79</v>
      </c>
      <c r="H15" s="7" t="n">
        <f aca="false">ROUND(E15*G15,2)</f>
        <v>0</v>
      </c>
      <c r="J15" s="7" t="n">
        <f aca="false">ROUND(E15*G15,2)</f>
        <v>0</v>
      </c>
      <c r="K15" s="8" t="n">
        <v>0.00322</v>
      </c>
      <c r="L15" s="8" t="n">
        <f aca="false">E15*K15</f>
        <v>0.67116714</v>
      </c>
      <c r="N15" s="5" t="n">
        <f aca="false">E15*M15</f>
        <v>0</v>
      </c>
      <c r="O15" s="6" t="n">
        <v>20</v>
      </c>
      <c r="P15" s="6" t="s">
        <v>80</v>
      </c>
      <c r="V15" s="9" t="s">
        <v>81</v>
      </c>
      <c r="W15" s="10" t="n">
        <v>89.419</v>
      </c>
      <c r="X15" s="3" t="s">
        <v>82</v>
      </c>
      <c r="Y15" s="3" t="s">
        <v>83</v>
      </c>
      <c r="Z15" s="6" t="s">
        <v>84</v>
      </c>
      <c r="AB15" s="6" t="n">
        <v>1</v>
      </c>
      <c r="AJ15" s="11" t="s">
        <v>85</v>
      </c>
      <c r="AK15" s="11" t="s">
        <v>86</v>
      </c>
    </row>
    <row r="16" customFormat="false" ht="12.8" hidden="false" customHeight="false" outlineLevel="0" collapsed="false">
      <c r="A16" s="1" t="n">
        <v>2</v>
      </c>
      <c r="B16" s="2" t="s">
        <v>76</v>
      </c>
      <c r="C16" s="3" t="s">
        <v>87</v>
      </c>
      <c r="D16" s="4" t="s">
        <v>88</v>
      </c>
      <c r="E16" s="5" t="n">
        <v>284.7</v>
      </c>
      <c r="F16" s="6" t="s">
        <v>79</v>
      </c>
      <c r="H16" s="7" t="n">
        <f aca="false">ROUND(E16*G16,2)</f>
        <v>0</v>
      </c>
      <c r="J16" s="7" t="n">
        <f aca="false">ROUND(E16*G16,2)</f>
        <v>0</v>
      </c>
      <c r="K16" s="8" t="n">
        <v>0.00322</v>
      </c>
      <c r="L16" s="8" t="n">
        <f aca="false">E16*K16</f>
        <v>0.916734</v>
      </c>
      <c r="N16" s="5" t="n">
        <f aca="false">E16*M16</f>
        <v>0</v>
      </c>
      <c r="O16" s="6" t="n">
        <v>20</v>
      </c>
      <c r="P16" s="6" t="s">
        <v>80</v>
      </c>
      <c r="V16" s="9" t="s">
        <v>81</v>
      </c>
      <c r="W16" s="10" t="n">
        <v>97.652</v>
      </c>
      <c r="X16" s="3" t="s">
        <v>89</v>
      </c>
      <c r="Y16" s="3" t="s">
        <v>90</v>
      </c>
      <c r="Z16" s="6" t="s">
        <v>84</v>
      </c>
      <c r="AB16" s="6" t="n">
        <v>1</v>
      </c>
      <c r="AJ16" s="11" t="s">
        <v>85</v>
      </c>
      <c r="AK16" s="11" t="s">
        <v>86</v>
      </c>
    </row>
    <row r="17" customFormat="false" ht="12.8" hidden="false" customHeight="false" outlineLevel="0" collapsed="false">
      <c r="A17" s="1" t="n">
        <v>3</v>
      </c>
      <c r="B17" s="2" t="s">
        <v>76</v>
      </c>
      <c r="C17" s="3" t="s">
        <v>91</v>
      </c>
      <c r="D17" s="4" t="s">
        <v>92</v>
      </c>
      <c r="E17" s="5" t="n">
        <v>493.137</v>
      </c>
      <c r="F17" s="6" t="s">
        <v>79</v>
      </c>
      <c r="H17" s="7" t="n">
        <f aca="false">ROUND(E17*G17,2)</f>
        <v>0</v>
      </c>
      <c r="J17" s="7" t="n">
        <f aca="false">ROUND(E17*G17,2)</f>
        <v>0</v>
      </c>
      <c r="K17" s="8" t="n">
        <v>0.02129</v>
      </c>
      <c r="L17" s="8" t="n">
        <f aca="false">E17*K17</f>
        <v>10.49888673</v>
      </c>
      <c r="N17" s="5" t="n">
        <f aca="false">E17*M17</f>
        <v>0</v>
      </c>
      <c r="O17" s="6" t="n">
        <v>20</v>
      </c>
      <c r="P17" s="6" t="s">
        <v>80</v>
      </c>
      <c r="V17" s="9" t="s">
        <v>81</v>
      </c>
      <c r="W17" s="10" t="n">
        <v>408.811</v>
      </c>
      <c r="X17" s="3" t="s">
        <v>93</v>
      </c>
      <c r="Y17" s="3" t="s">
        <v>94</v>
      </c>
      <c r="Z17" s="6" t="s">
        <v>84</v>
      </c>
      <c r="AB17" s="6" t="n">
        <v>1</v>
      </c>
      <c r="AJ17" s="11" t="s">
        <v>85</v>
      </c>
      <c r="AK17" s="11" t="s">
        <v>86</v>
      </c>
    </row>
    <row r="18" customFormat="false" ht="12.8" hidden="false" customHeight="false" outlineLevel="0" collapsed="false">
      <c r="D18" s="49" t="s">
        <v>95</v>
      </c>
      <c r="E18" s="50"/>
      <c r="F18" s="51"/>
      <c r="G18" s="52"/>
      <c r="H18" s="52"/>
      <c r="I18" s="52"/>
      <c r="J18" s="52"/>
      <c r="K18" s="53"/>
      <c r="L18" s="53"/>
      <c r="M18" s="50"/>
      <c r="N18" s="50"/>
      <c r="O18" s="51"/>
      <c r="P18" s="51"/>
      <c r="Q18" s="50"/>
      <c r="R18" s="50"/>
      <c r="S18" s="50"/>
      <c r="T18" s="54"/>
      <c r="U18" s="54"/>
      <c r="V18" s="54" t="s">
        <v>96</v>
      </c>
      <c r="W18" s="55"/>
      <c r="X18" s="51"/>
    </row>
    <row r="19" customFormat="false" ht="12.8" hidden="false" customHeight="false" outlineLevel="0" collapsed="false">
      <c r="D19" s="56" t="s">
        <v>97</v>
      </c>
      <c r="E19" s="57" t="n">
        <f aca="false">J19</f>
        <v>0</v>
      </c>
      <c r="H19" s="57" t="n">
        <f aca="false">SUM(H13:H18)</f>
        <v>0</v>
      </c>
      <c r="I19" s="57" t="n">
        <f aca="false">SUM(I13:I18)</f>
        <v>0</v>
      </c>
      <c r="J19" s="57" t="n">
        <f aca="false">SUM(J13:J18)</f>
        <v>0</v>
      </c>
      <c r="L19" s="58" t="n">
        <f aca="false">SUM(L13:L18)</f>
        <v>12.08678787</v>
      </c>
      <c r="N19" s="59" t="n">
        <f aca="false">SUM(N13:N18)</f>
        <v>0</v>
      </c>
      <c r="W19" s="10" t="n">
        <f aca="false">SUM(W13:W18)</f>
        <v>595.882</v>
      </c>
    </row>
    <row r="20" customFormat="false" ht="12.8" hidden="false" customHeight="false" outlineLevel="0" collapsed="false"/>
    <row r="21" customFormat="false" ht="12.8" hidden="false" customHeight="false" outlineLevel="0" collapsed="false">
      <c r="B21" s="3" t="s">
        <v>98</v>
      </c>
    </row>
    <row r="22" customFormat="false" ht="12.8" hidden="false" customHeight="false" outlineLevel="0" collapsed="false">
      <c r="A22" s="1" t="n">
        <v>4</v>
      </c>
      <c r="B22" s="2" t="s">
        <v>99</v>
      </c>
      <c r="C22" s="3" t="s">
        <v>100</v>
      </c>
      <c r="D22" s="4" t="s">
        <v>101</v>
      </c>
      <c r="E22" s="5" t="n">
        <v>1815.497</v>
      </c>
      <c r="F22" s="6" t="s">
        <v>79</v>
      </c>
      <c r="H22" s="7" t="n">
        <f aca="false">ROUND(E22*G22,2)</f>
        <v>0</v>
      </c>
      <c r="J22" s="7" t="n">
        <f aca="false">ROUND(E22*G22,2)</f>
        <v>0</v>
      </c>
      <c r="L22" s="8" t="n">
        <f aca="false">E22*K22</f>
        <v>0</v>
      </c>
      <c r="N22" s="5" t="n">
        <f aca="false">E22*M22</f>
        <v>0</v>
      </c>
      <c r="O22" s="6" t="n">
        <v>20</v>
      </c>
      <c r="P22" s="6" t="s">
        <v>80</v>
      </c>
      <c r="V22" s="9" t="s">
        <v>81</v>
      </c>
      <c r="W22" s="10" t="n">
        <v>328.605</v>
      </c>
      <c r="X22" s="3" t="s">
        <v>102</v>
      </c>
      <c r="Y22" s="3" t="s">
        <v>103</v>
      </c>
      <c r="Z22" s="6" t="s">
        <v>104</v>
      </c>
      <c r="AB22" s="6" t="n">
        <v>1</v>
      </c>
      <c r="AJ22" s="11" t="s">
        <v>85</v>
      </c>
      <c r="AK22" s="11" t="s">
        <v>86</v>
      </c>
    </row>
    <row r="23" customFormat="false" ht="12.8" hidden="false" customHeight="false" outlineLevel="0" collapsed="false">
      <c r="A23" s="1" t="n">
        <v>5</v>
      </c>
      <c r="B23" s="2" t="s">
        <v>99</v>
      </c>
      <c r="C23" s="3" t="s">
        <v>105</v>
      </c>
      <c r="D23" s="4" t="s">
        <v>106</v>
      </c>
      <c r="E23" s="5" t="n">
        <v>1815.497</v>
      </c>
      <c r="F23" s="6" t="s">
        <v>79</v>
      </c>
      <c r="H23" s="7" t="n">
        <f aca="false">ROUND(E23*G23,2)</f>
        <v>0</v>
      </c>
      <c r="J23" s="7" t="n">
        <f aca="false">ROUND(E23*G23,2)</f>
        <v>0</v>
      </c>
      <c r="K23" s="8" t="n">
        <v>0.00068</v>
      </c>
      <c r="L23" s="8" t="n">
        <f aca="false">E23*K23</f>
        <v>1.23453796</v>
      </c>
      <c r="N23" s="5" t="n">
        <f aca="false">E23*M23</f>
        <v>0</v>
      </c>
      <c r="O23" s="6" t="n">
        <v>20</v>
      </c>
      <c r="P23" s="6" t="s">
        <v>80</v>
      </c>
      <c r="V23" s="9" t="s">
        <v>81</v>
      </c>
      <c r="W23" s="10" t="n">
        <v>16.339</v>
      </c>
      <c r="X23" s="3" t="s">
        <v>107</v>
      </c>
      <c r="Y23" s="3" t="s">
        <v>108</v>
      </c>
      <c r="Z23" s="6" t="s">
        <v>104</v>
      </c>
      <c r="AB23" s="6" t="n">
        <v>1</v>
      </c>
      <c r="AJ23" s="11" t="s">
        <v>85</v>
      </c>
      <c r="AK23" s="11" t="s">
        <v>86</v>
      </c>
    </row>
    <row r="24" customFormat="false" ht="12.8" hidden="false" customHeight="false" outlineLevel="0" collapsed="false">
      <c r="A24" s="1" t="n">
        <v>6</v>
      </c>
      <c r="B24" s="2" t="s">
        <v>99</v>
      </c>
      <c r="C24" s="3" t="s">
        <v>109</v>
      </c>
      <c r="D24" s="4" t="s">
        <v>110</v>
      </c>
      <c r="E24" s="5" t="n">
        <v>1815.497</v>
      </c>
      <c r="F24" s="6" t="s">
        <v>79</v>
      </c>
      <c r="H24" s="7" t="n">
        <f aca="false">ROUND(E24*G24,2)</f>
        <v>0</v>
      </c>
      <c r="J24" s="7" t="n">
        <f aca="false">ROUND(E24*G24,2)</f>
        <v>0</v>
      </c>
      <c r="L24" s="8" t="n">
        <f aca="false">E24*K24</f>
        <v>0</v>
      </c>
      <c r="N24" s="5" t="n">
        <f aca="false">E24*M24</f>
        <v>0</v>
      </c>
      <c r="O24" s="6" t="n">
        <v>20</v>
      </c>
      <c r="P24" s="6" t="s">
        <v>80</v>
      </c>
      <c r="V24" s="9" t="s">
        <v>81</v>
      </c>
      <c r="W24" s="10" t="n">
        <v>234.199</v>
      </c>
      <c r="X24" s="3" t="s">
        <v>111</v>
      </c>
      <c r="Y24" s="3" t="s">
        <v>112</v>
      </c>
      <c r="Z24" s="6" t="s">
        <v>104</v>
      </c>
      <c r="AB24" s="6" t="n">
        <v>1</v>
      </c>
      <c r="AJ24" s="11" t="s">
        <v>85</v>
      </c>
      <c r="AK24" s="11" t="s">
        <v>86</v>
      </c>
    </row>
    <row r="25" customFormat="false" ht="12.8" hidden="false" customHeight="false" outlineLevel="0" collapsed="false">
      <c r="A25" s="1" t="n">
        <v>7</v>
      </c>
      <c r="B25" s="2" t="s">
        <v>99</v>
      </c>
      <c r="C25" s="3" t="s">
        <v>113</v>
      </c>
      <c r="D25" s="4" t="s">
        <v>114</v>
      </c>
      <c r="E25" s="5" t="n">
        <v>1815.497</v>
      </c>
      <c r="F25" s="6" t="s">
        <v>79</v>
      </c>
      <c r="H25" s="7" t="n">
        <f aca="false">ROUND(E25*G25,2)</f>
        <v>0</v>
      </c>
      <c r="J25" s="7" t="n">
        <f aca="false">ROUND(E25*G25,2)</f>
        <v>0</v>
      </c>
      <c r="L25" s="8" t="n">
        <f aca="false">E25*K25</f>
        <v>0</v>
      </c>
      <c r="N25" s="5" t="n">
        <f aca="false">E25*M25</f>
        <v>0</v>
      </c>
      <c r="O25" s="6" t="n">
        <v>20</v>
      </c>
      <c r="P25" s="6" t="s">
        <v>80</v>
      </c>
      <c r="V25" s="9" t="s">
        <v>81</v>
      </c>
      <c r="W25" s="10" t="n">
        <v>90.775</v>
      </c>
      <c r="X25" s="3" t="s">
        <v>115</v>
      </c>
      <c r="Y25" s="3" t="s">
        <v>116</v>
      </c>
      <c r="Z25" s="6" t="s">
        <v>104</v>
      </c>
      <c r="AB25" s="6" t="n">
        <v>1</v>
      </c>
      <c r="AJ25" s="11" t="s">
        <v>85</v>
      </c>
      <c r="AK25" s="11" t="s">
        <v>86</v>
      </c>
    </row>
    <row r="26" customFormat="false" ht="12.8" hidden="false" customHeight="false" outlineLevel="0" collapsed="false">
      <c r="A26" s="1" t="n">
        <v>8</v>
      </c>
      <c r="B26" s="2" t="s">
        <v>99</v>
      </c>
      <c r="C26" s="3" t="s">
        <v>117</v>
      </c>
      <c r="D26" s="4" t="s">
        <v>118</v>
      </c>
      <c r="E26" s="5" t="n">
        <v>1815.497</v>
      </c>
      <c r="F26" s="6" t="s">
        <v>79</v>
      </c>
      <c r="H26" s="7" t="n">
        <f aca="false">ROUND(E26*G26,2)</f>
        <v>0</v>
      </c>
      <c r="J26" s="7" t="n">
        <f aca="false">ROUND(E26*G26,2)</f>
        <v>0</v>
      </c>
      <c r="L26" s="8" t="n">
        <f aca="false">E26*K26</f>
        <v>0</v>
      </c>
      <c r="N26" s="5" t="n">
        <f aca="false">E26*M26</f>
        <v>0</v>
      </c>
      <c r="O26" s="6" t="n">
        <v>20</v>
      </c>
      <c r="P26" s="6" t="s">
        <v>80</v>
      </c>
      <c r="V26" s="9" t="s">
        <v>81</v>
      </c>
      <c r="W26" s="10" t="n">
        <v>68.989</v>
      </c>
      <c r="X26" s="3" t="s">
        <v>119</v>
      </c>
      <c r="Y26" s="3" t="s">
        <v>120</v>
      </c>
      <c r="Z26" s="6" t="s">
        <v>84</v>
      </c>
      <c r="AB26" s="6" t="n">
        <v>1</v>
      </c>
      <c r="AJ26" s="11" t="s">
        <v>85</v>
      </c>
      <c r="AK26" s="11" t="s">
        <v>86</v>
      </c>
    </row>
    <row r="27" customFormat="false" ht="12.8" hidden="false" customHeight="false" outlineLevel="0" collapsed="false">
      <c r="A27" s="1" t="n">
        <v>9</v>
      </c>
      <c r="B27" s="2" t="s">
        <v>121</v>
      </c>
      <c r="C27" s="3" t="s">
        <v>122</v>
      </c>
      <c r="D27" s="4" t="s">
        <v>123</v>
      </c>
      <c r="E27" s="5" t="n">
        <v>3.729</v>
      </c>
      <c r="F27" s="6" t="s">
        <v>124</v>
      </c>
      <c r="H27" s="7" t="n">
        <f aca="false">ROUND(E27*G27,2)</f>
        <v>0</v>
      </c>
      <c r="J27" s="7" t="n">
        <f aca="false">ROUND(E27*G27,2)</f>
        <v>0</v>
      </c>
      <c r="L27" s="8" t="n">
        <f aca="false">E27*K27</f>
        <v>0</v>
      </c>
      <c r="N27" s="5" t="n">
        <f aca="false">E27*M27</f>
        <v>0</v>
      </c>
      <c r="O27" s="6" t="n">
        <v>20</v>
      </c>
      <c r="P27" s="6" t="s">
        <v>80</v>
      </c>
      <c r="V27" s="9" t="s">
        <v>81</v>
      </c>
      <c r="W27" s="10" t="n">
        <v>2.017</v>
      </c>
      <c r="X27" s="3" t="s">
        <v>125</v>
      </c>
      <c r="Y27" s="3" t="s">
        <v>126</v>
      </c>
      <c r="Z27" s="6" t="s">
        <v>127</v>
      </c>
      <c r="AB27" s="6" t="n">
        <v>1</v>
      </c>
      <c r="AJ27" s="11" t="s">
        <v>85</v>
      </c>
      <c r="AK27" s="11" t="s">
        <v>86</v>
      </c>
    </row>
    <row r="28" customFormat="false" ht="12.8" hidden="false" customHeight="false" outlineLevel="0" collapsed="false">
      <c r="A28" s="1" t="n">
        <v>10</v>
      </c>
      <c r="B28" s="2" t="s">
        <v>121</v>
      </c>
      <c r="C28" s="3" t="s">
        <v>128</v>
      </c>
      <c r="D28" s="4" t="s">
        <v>129</v>
      </c>
      <c r="E28" s="5" t="n">
        <v>70.851</v>
      </c>
      <c r="F28" s="6" t="s">
        <v>124</v>
      </c>
      <c r="H28" s="7" t="n">
        <f aca="false">ROUND(E28*G28,2)</f>
        <v>0</v>
      </c>
      <c r="J28" s="7" t="n">
        <f aca="false">ROUND(E28*G28,2)</f>
        <v>0</v>
      </c>
      <c r="L28" s="8" t="n">
        <f aca="false">E28*K28</f>
        <v>0</v>
      </c>
      <c r="N28" s="5" t="n">
        <f aca="false">E28*M28</f>
        <v>0</v>
      </c>
      <c r="O28" s="6" t="n">
        <v>20</v>
      </c>
      <c r="P28" s="6" t="s">
        <v>80</v>
      </c>
      <c r="V28" s="9" t="s">
        <v>81</v>
      </c>
      <c r="X28" s="3" t="s">
        <v>130</v>
      </c>
      <c r="Y28" s="3" t="s">
        <v>131</v>
      </c>
      <c r="Z28" s="6" t="s">
        <v>127</v>
      </c>
      <c r="AB28" s="6" t="n">
        <v>1</v>
      </c>
      <c r="AJ28" s="11" t="s">
        <v>85</v>
      </c>
      <c r="AK28" s="11" t="s">
        <v>86</v>
      </c>
    </row>
    <row r="29" customFormat="false" ht="12.8" hidden="false" customHeight="false" outlineLevel="0" collapsed="false">
      <c r="A29" s="1" t="n">
        <v>11</v>
      </c>
      <c r="B29" s="2" t="s">
        <v>121</v>
      </c>
      <c r="C29" s="3" t="s">
        <v>132</v>
      </c>
      <c r="D29" s="4" t="s">
        <v>133</v>
      </c>
      <c r="E29" s="5" t="n">
        <v>3.729</v>
      </c>
      <c r="F29" s="6" t="s">
        <v>124</v>
      </c>
      <c r="H29" s="7" t="n">
        <f aca="false">ROUND(E29*G29,2)</f>
        <v>0</v>
      </c>
      <c r="J29" s="7" t="n">
        <f aca="false">ROUND(E29*G29,2)</f>
        <v>0</v>
      </c>
      <c r="L29" s="8" t="n">
        <f aca="false">E29*K29</f>
        <v>0</v>
      </c>
      <c r="N29" s="5" t="n">
        <f aca="false">E29*M29</f>
        <v>0</v>
      </c>
      <c r="O29" s="6" t="n">
        <v>20</v>
      </c>
      <c r="P29" s="6" t="s">
        <v>80</v>
      </c>
      <c r="V29" s="9" t="s">
        <v>81</v>
      </c>
      <c r="W29" s="10" t="n">
        <v>4.203</v>
      </c>
      <c r="X29" s="3" t="s">
        <v>134</v>
      </c>
      <c r="Y29" s="3" t="s">
        <v>135</v>
      </c>
      <c r="Z29" s="6" t="s">
        <v>127</v>
      </c>
      <c r="AB29" s="6" t="n">
        <v>1</v>
      </c>
      <c r="AJ29" s="11" t="s">
        <v>85</v>
      </c>
      <c r="AK29" s="11" t="s">
        <v>86</v>
      </c>
    </row>
    <row r="30" customFormat="false" ht="12.8" hidden="false" customHeight="false" outlineLevel="0" collapsed="false">
      <c r="A30" s="1" t="n">
        <v>12</v>
      </c>
      <c r="B30" s="2" t="s">
        <v>121</v>
      </c>
      <c r="C30" s="3" t="s">
        <v>136</v>
      </c>
      <c r="D30" s="4" t="s">
        <v>137</v>
      </c>
      <c r="E30" s="5" t="n">
        <v>29.832</v>
      </c>
      <c r="F30" s="6" t="s">
        <v>124</v>
      </c>
      <c r="H30" s="7" t="n">
        <f aca="false">ROUND(E30*G30,2)</f>
        <v>0</v>
      </c>
      <c r="J30" s="7" t="n">
        <f aca="false">ROUND(E30*G30,2)</f>
        <v>0</v>
      </c>
      <c r="L30" s="8" t="n">
        <f aca="false">E30*K30</f>
        <v>0</v>
      </c>
      <c r="N30" s="5" t="n">
        <f aca="false">E30*M30</f>
        <v>0</v>
      </c>
      <c r="O30" s="6" t="n">
        <v>20</v>
      </c>
      <c r="P30" s="6" t="s">
        <v>80</v>
      </c>
      <c r="V30" s="9" t="s">
        <v>81</v>
      </c>
      <c r="W30" s="10" t="n">
        <v>3.759</v>
      </c>
      <c r="X30" s="3" t="s">
        <v>138</v>
      </c>
      <c r="Y30" s="3" t="s">
        <v>139</v>
      </c>
      <c r="Z30" s="6" t="s">
        <v>127</v>
      </c>
      <c r="AB30" s="6" t="n">
        <v>1</v>
      </c>
      <c r="AJ30" s="11" t="s">
        <v>85</v>
      </c>
      <c r="AK30" s="11" t="s">
        <v>86</v>
      </c>
    </row>
    <row r="31" customFormat="false" ht="12.8" hidden="false" customHeight="false" outlineLevel="0" collapsed="false">
      <c r="A31" s="1" t="n">
        <v>13</v>
      </c>
      <c r="B31" s="2" t="s">
        <v>121</v>
      </c>
      <c r="C31" s="3" t="s">
        <v>140</v>
      </c>
      <c r="D31" s="4" t="s">
        <v>141</v>
      </c>
      <c r="E31" s="5" t="n">
        <v>3.729</v>
      </c>
      <c r="F31" s="6" t="s">
        <v>124</v>
      </c>
      <c r="H31" s="7" t="n">
        <f aca="false">ROUND(E31*G31,2)</f>
        <v>0</v>
      </c>
      <c r="J31" s="7" t="n">
        <f aca="false">ROUND(E31*G31,2)</f>
        <v>0</v>
      </c>
      <c r="L31" s="8" t="n">
        <f aca="false">E31*K31</f>
        <v>0</v>
      </c>
      <c r="N31" s="5" t="n">
        <f aca="false">E31*M31</f>
        <v>0</v>
      </c>
      <c r="O31" s="6" t="n">
        <v>20</v>
      </c>
      <c r="P31" s="6" t="s">
        <v>80</v>
      </c>
      <c r="V31" s="9" t="s">
        <v>81</v>
      </c>
      <c r="X31" s="3" t="s">
        <v>142</v>
      </c>
      <c r="Y31" s="3" t="s">
        <v>143</v>
      </c>
      <c r="Z31" s="6" t="s">
        <v>127</v>
      </c>
      <c r="AB31" s="6" t="n">
        <v>7</v>
      </c>
      <c r="AJ31" s="11" t="s">
        <v>85</v>
      </c>
      <c r="AK31" s="11" t="s">
        <v>86</v>
      </c>
    </row>
    <row r="32" customFormat="false" ht="12.8" hidden="false" customHeight="false" outlineLevel="0" collapsed="false">
      <c r="A32" s="1" t="n">
        <v>14</v>
      </c>
      <c r="B32" s="2" t="s">
        <v>144</v>
      </c>
      <c r="C32" s="3" t="s">
        <v>145</v>
      </c>
      <c r="D32" s="4" t="s">
        <v>146</v>
      </c>
      <c r="E32" s="5" t="n">
        <v>13.321</v>
      </c>
      <c r="F32" s="6" t="s">
        <v>124</v>
      </c>
      <c r="H32" s="7" t="n">
        <f aca="false">ROUND(E32*G32,2)</f>
        <v>0</v>
      </c>
      <c r="J32" s="7" t="n">
        <f aca="false">ROUND(E32*G32,2)</f>
        <v>0</v>
      </c>
      <c r="L32" s="8" t="n">
        <f aca="false">E32*K32</f>
        <v>0</v>
      </c>
      <c r="N32" s="5" t="n">
        <f aca="false">E32*M32</f>
        <v>0</v>
      </c>
      <c r="O32" s="6" t="n">
        <v>20</v>
      </c>
      <c r="P32" s="6" t="s">
        <v>80</v>
      </c>
      <c r="V32" s="9" t="s">
        <v>81</v>
      </c>
      <c r="W32" s="10" t="n">
        <v>33.063</v>
      </c>
      <c r="X32" s="3" t="s">
        <v>147</v>
      </c>
      <c r="Y32" s="3" t="s">
        <v>148</v>
      </c>
      <c r="Z32" s="6" t="s">
        <v>149</v>
      </c>
      <c r="AB32" s="6" t="n">
        <v>1</v>
      </c>
      <c r="AJ32" s="11" t="s">
        <v>85</v>
      </c>
      <c r="AK32" s="11" t="s">
        <v>86</v>
      </c>
    </row>
    <row r="33" customFormat="false" ht="10.5" hidden="false" customHeight="false" outlineLevel="0" collapsed="false">
      <c r="D33" s="56" t="s">
        <v>150</v>
      </c>
      <c r="E33" s="57" t="n">
        <f aca="false">J33</f>
        <v>0</v>
      </c>
      <c r="H33" s="57" t="n">
        <f aca="false">SUM(H21:H32)</f>
        <v>0</v>
      </c>
      <c r="I33" s="57" t="n">
        <f aca="false">SUM(I21:I32)</f>
        <v>0</v>
      </c>
      <c r="J33" s="57" t="n">
        <f aca="false">SUM(J21:J32)</f>
        <v>0</v>
      </c>
      <c r="L33" s="58" t="n">
        <f aca="false">SUM(L21:L32)</f>
        <v>1.23453796</v>
      </c>
      <c r="N33" s="59" t="n">
        <f aca="false">SUM(N21:N32)</f>
        <v>0</v>
      </c>
      <c r="W33" s="10" t="n">
        <f aca="false">SUM(W21:W32)</f>
        <v>781.949</v>
      </c>
    </row>
    <row r="35" customFormat="false" ht="10.5" hidden="false" customHeight="false" outlineLevel="0" collapsed="false">
      <c r="D35" s="56" t="s">
        <v>151</v>
      </c>
      <c r="E35" s="59" t="n">
        <f aca="false">J35</f>
        <v>0</v>
      </c>
      <c r="H35" s="57" t="n">
        <f aca="false">+H19+H33</f>
        <v>0</v>
      </c>
      <c r="I35" s="57" t="n">
        <f aca="false">+I19+I33</f>
        <v>0</v>
      </c>
      <c r="J35" s="57" t="n">
        <f aca="false">+J19+J33</f>
        <v>0</v>
      </c>
      <c r="L35" s="58" t="n">
        <f aca="false">+L19+L33</f>
        <v>13.32132583</v>
      </c>
      <c r="N35" s="59" t="n">
        <f aca="false">+N19+N33</f>
        <v>0</v>
      </c>
      <c r="W35" s="10" t="n">
        <f aca="false">+W19+W33</f>
        <v>1377.831</v>
      </c>
    </row>
    <row r="37" customFormat="false" ht="10.5" hidden="false" customHeight="false" outlineLevel="0" collapsed="false">
      <c r="B37" s="48" t="s">
        <v>152</v>
      </c>
    </row>
    <row r="38" customFormat="false" ht="10.5" hidden="false" customHeight="false" outlineLevel="0" collapsed="false">
      <c r="B38" s="3" t="s">
        <v>153</v>
      </c>
    </row>
    <row r="39" customFormat="false" ht="12.8" hidden="false" customHeight="false" outlineLevel="0" collapsed="false">
      <c r="A39" s="1" t="n">
        <v>15</v>
      </c>
      <c r="B39" s="2" t="s">
        <v>154</v>
      </c>
      <c r="C39" s="3" t="s">
        <v>155</v>
      </c>
      <c r="D39" s="4" t="s">
        <v>156</v>
      </c>
      <c r="E39" s="5" t="n">
        <v>183.561</v>
      </c>
      <c r="F39" s="6" t="s">
        <v>79</v>
      </c>
      <c r="H39" s="7" t="n">
        <f aca="false">ROUND(E39*G39,2)</f>
        <v>0</v>
      </c>
      <c r="J39" s="7" t="n">
        <f aca="false">ROUND(E39*G39,2)</f>
        <v>0</v>
      </c>
      <c r="L39" s="8" t="n">
        <f aca="false">E39*K39</f>
        <v>0</v>
      </c>
      <c r="M39" s="5" t="n">
        <v>0.01</v>
      </c>
      <c r="N39" s="5" t="n">
        <f aca="false">E39*M39</f>
        <v>1.83561</v>
      </c>
      <c r="O39" s="6" t="n">
        <v>20</v>
      </c>
      <c r="P39" s="6" t="s">
        <v>80</v>
      </c>
      <c r="V39" s="9" t="s">
        <v>157</v>
      </c>
      <c r="W39" s="10" t="n">
        <v>13.216</v>
      </c>
      <c r="X39" s="3" t="s">
        <v>158</v>
      </c>
      <c r="Y39" s="3" t="s">
        <v>159</v>
      </c>
      <c r="Z39" s="6" t="s">
        <v>160</v>
      </c>
      <c r="AB39" s="6" t="n">
        <v>1</v>
      </c>
      <c r="AJ39" s="11" t="s">
        <v>161</v>
      </c>
      <c r="AK39" s="11" t="s">
        <v>86</v>
      </c>
    </row>
    <row r="40" customFormat="false" ht="12.8" hidden="false" customHeight="false" outlineLevel="0" collapsed="false">
      <c r="D40" s="56" t="s">
        <v>162</v>
      </c>
      <c r="E40" s="57" t="n">
        <f aca="false">J40</f>
        <v>0</v>
      </c>
      <c r="H40" s="57" t="n">
        <f aca="false">SUM(H37:H39)</f>
        <v>0</v>
      </c>
      <c r="I40" s="57" t="n">
        <f aca="false">SUM(I37:I39)</f>
        <v>0</v>
      </c>
      <c r="J40" s="57" t="n">
        <f aca="false">SUM(J37:J39)</f>
        <v>0</v>
      </c>
      <c r="L40" s="58" t="n">
        <f aca="false">SUM(L37:L39)</f>
        <v>0</v>
      </c>
      <c r="N40" s="59" t="n">
        <f aca="false">SUM(N37:N39)</f>
        <v>1.83561</v>
      </c>
      <c r="W40" s="10" t="n">
        <f aca="false">SUM(W37:W39)</f>
        <v>13.216</v>
      </c>
    </row>
    <row r="41" customFormat="false" ht="12.8" hidden="false" customHeight="false" outlineLevel="0" collapsed="false"/>
    <row r="42" customFormat="false" ht="12.8" hidden="false" customHeight="false" outlineLevel="0" collapsed="false">
      <c r="B42" s="3" t="s">
        <v>163</v>
      </c>
    </row>
    <row r="43" customFormat="false" ht="12.8" hidden="false" customHeight="false" outlineLevel="0" collapsed="false">
      <c r="A43" s="1" t="n">
        <v>16</v>
      </c>
      <c r="B43" s="2" t="s">
        <v>164</v>
      </c>
      <c r="C43" s="3" t="s">
        <v>165</v>
      </c>
      <c r="D43" s="4" t="s">
        <v>166</v>
      </c>
      <c r="E43" s="5" t="n">
        <v>55.068</v>
      </c>
      <c r="F43" s="6" t="s">
        <v>79</v>
      </c>
      <c r="H43" s="7" t="n">
        <f aca="false">ROUND(E43*G43,2)</f>
        <v>0</v>
      </c>
      <c r="J43" s="7" t="n">
        <f aca="false">ROUND(E43*G43,2)</f>
        <v>0</v>
      </c>
      <c r="L43" s="8" t="n">
        <f aca="false">E43*K43</f>
        <v>0</v>
      </c>
      <c r="N43" s="5" t="n">
        <f aca="false">E43*M43</f>
        <v>0</v>
      </c>
      <c r="O43" s="6" t="n">
        <v>20</v>
      </c>
      <c r="P43" s="6" t="s">
        <v>80</v>
      </c>
      <c r="V43" s="9" t="s">
        <v>157</v>
      </c>
      <c r="W43" s="10" t="n">
        <v>17.842</v>
      </c>
      <c r="X43" s="3" t="s">
        <v>167</v>
      </c>
      <c r="Y43" s="3" t="s">
        <v>168</v>
      </c>
      <c r="Z43" s="6" t="s">
        <v>169</v>
      </c>
      <c r="AB43" s="6" t="n">
        <v>1</v>
      </c>
      <c r="AJ43" s="11" t="s">
        <v>161</v>
      </c>
      <c r="AK43" s="11" t="s">
        <v>86</v>
      </c>
    </row>
    <row r="44" customFormat="false" ht="19.4" hidden="false" customHeight="false" outlineLevel="0" collapsed="false">
      <c r="A44" s="1" t="n">
        <v>17</v>
      </c>
      <c r="B44" s="2" t="s">
        <v>170</v>
      </c>
      <c r="C44" s="3" t="s">
        <v>171</v>
      </c>
      <c r="D44" s="4" t="s">
        <v>172</v>
      </c>
      <c r="E44" s="5" t="n">
        <v>1.514</v>
      </c>
      <c r="F44" s="6" t="s">
        <v>173</v>
      </c>
      <c r="I44" s="7" t="n">
        <f aca="false">ROUND(E44*G44,2)</f>
        <v>0</v>
      </c>
      <c r="J44" s="7" t="n">
        <f aca="false">ROUND(E44*G44,2)</f>
        <v>0</v>
      </c>
      <c r="K44" s="8" t="n">
        <v>0.55</v>
      </c>
      <c r="L44" s="8" t="n">
        <f aca="false">E44*K44</f>
        <v>0.8327</v>
      </c>
      <c r="N44" s="5" t="n">
        <f aca="false">E44*M44</f>
        <v>0</v>
      </c>
      <c r="O44" s="6" t="n">
        <v>20</v>
      </c>
      <c r="P44" s="6" t="s">
        <v>80</v>
      </c>
      <c r="V44" s="9" t="s">
        <v>174</v>
      </c>
      <c r="X44" s="3" t="s">
        <v>175</v>
      </c>
      <c r="Y44" s="3" t="s">
        <v>175</v>
      </c>
      <c r="Z44" s="6" t="s">
        <v>176</v>
      </c>
      <c r="AA44" s="3" t="s">
        <v>80</v>
      </c>
      <c r="AB44" s="6" t="n">
        <v>8</v>
      </c>
      <c r="AJ44" s="11" t="s">
        <v>177</v>
      </c>
      <c r="AK44" s="11" t="s">
        <v>86</v>
      </c>
    </row>
    <row r="45" customFormat="false" ht="12.8" hidden="false" customHeight="false" outlineLevel="0" collapsed="false">
      <c r="A45" s="1" t="n">
        <v>18</v>
      </c>
      <c r="B45" s="2" t="s">
        <v>164</v>
      </c>
      <c r="C45" s="3" t="s">
        <v>178</v>
      </c>
      <c r="D45" s="4" t="s">
        <v>179</v>
      </c>
      <c r="E45" s="5" t="n">
        <v>55.068</v>
      </c>
      <c r="F45" s="6" t="s">
        <v>79</v>
      </c>
      <c r="H45" s="7" t="n">
        <f aca="false">ROUND(E45*G45,2)</f>
        <v>0</v>
      </c>
      <c r="J45" s="7" t="n">
        <f aca="false">ROUND(E45*G45,2)</f>
        <v>0</v>
      </c>
      <c r="L45" s="8" t="n">
        <f aca="false">E45*K45</f>
        <v>0</v>
      </c>
      <c r="M45" s="5" t="n">
        <v>0.015</v>
      </c>
      <c r="N45" s="5" t="n">
        <f aca="false">E45*M45</f>
        <v>0.82602</v>
      </c>
      <c r="O45" s="6" t="n">
        <v>20</v>
      </c>
      <c r="P45" s="6" t="s">
        <v>80</v>
      </c>
      <c r="V45" s="9" t="s">
        <v>157</v>
      </c>
      <c r="W45" s="10" t="n">
        <v>5.947</v>
      </c>
      <c r="X45" s="3" t="s">
        <v>180</v>
      </c>
      <c r="Y45" s="3" t="s">
        <v>181</v>
      </c>
      <c r="Z45" s="6" t="s">
        <v>169</v>
      </c>
      <c r="AB45" s="6" t="n">
        <v>1</v>
      </c>
      <c r="AJ45" s="11" t="s">
        <v>161</v>
      </c>
      <c r="AK45" s="11" t="s">
        <v>86</v>
      </c>
    </row>
    <row r="46" customFormat="false" ht="12.8" hidden="false" customHeight="false" outlineLevel="0" collapsed="false">
      <c r="A46" s="1" t="n">
        <v>19</v>
      </c>
      <c r="B46" s="2" t="s">
        <v>164</v>
      </c>
      <c r="C46" s="3" t="s">
        <v>182</v>
      </c>
      <c r="D46" s="4" t="s">
        <v>183</v>
      </c>
      <c r="E46" s="5" t="n">
        <v>1.514</v>
      </c>
      <c r="F46" s="6" t="s">
        <v>173</v>
      </c>
      <c r="H46" s="7" t="n">
        <f aca="false">ROUND(E46*G46,2)</f>
        <v>0</v>
      </c>
      <c r="J46" s="7" t="n">
        <f aca="false">ROUND(E46*G46,2)</f>
        <v>0</v>
      </c>
      <c r="K46" s="8" t="n">
        <v>0.02089</v>
      </c>
      <c r="L46" s="8" t="n">
        <f aca="false">E46*K46</f>
        <v>0.03162746</v>
      </c>
      <c r="N46" s="5" t="n">
        <f aca="false">E46*M46</f>
        <v>0</v>
      </c>
      <c r="O46" s="6" t="n">
        <v>20</v>
      </c>
      <c r="P46" s="6" t="s">
        <v>80</v>
      </c>
      <c r="V46" s="9" t="s">
        <v>157</v>
      </c>
      <c r="X46" s="3" t="s">
        <v>184</v>
      </c>
      <c r="Y46" s="3" t="s">
        <v>185</v>
      </c>
      <c r="Z46" s="6" t="s">
        <v>169</v>
      </c>
      <c r="AB46" s="6" t="n">
        <v>1</v>
      </c>
      <c r="AJ46" s="11" t="s">
        <v>161</v>
      </c>
      <c r="AK46" s="11" t="s">
        <v>86</v>
      </c>
    </row>
    <row r="47" customFormat="false" ht="12.8" hidden="false" customHeight="false" outlineLevel="0" collapsed="false">
      <c r="A47" s="1" t="n">
        <v>20</v>
      </c>
      <c r="B47" s="2" t="s">
        <v>164</v>
      </c>
      <c r="C47" s="3" t="s">
        <v>186</v>
      </c>
      <c r="D47" s="4" t="s">
        <v>187</v>
      </c>
      <c r="E47" s="5" t="n">
        <v>208.437</v>
      </c>
      <c r="F47" s="6" t="s">
        <v>79</v>
      </c>
      <c r="H47" s="7" t="n">
        <f aca="false">ROUND(E47*G47,2)</f>
        <v>0</v>
      </c>
      <c r="J47" s="7" t="n">
        <f aca="false">ROUND(E47*G47,2)</f>
        <v>0</v>
      </c>
      <c r="K47" s="8" t="n">
        <v>0.00018</v>
      </c>
      <c r="L47" s="8" t="n">
        <f aca="false">E47*K47</f>
        <v>0.03751866</v>
      </c>
      <c r="N47" s="5" t="n">
        <f aca="false">E47*M47</f>
        <v>0</v>
      </c>
      <c r="O47" s="6" t="n">
        <v>20</v>
      </c>
      <c r="P47" s="6" t="s">
        <v>80</v>
      </c>
      <c r="V47" s="9" t="s">
        <v>157</v>
      </c>
      <c r="W47" s="10" t="n">
        <v>63.573</v>
      </c>
      <c r="X47" s="3" t="s">
        <v>188</v>
      </c>
      <c r="Y47" s="3" t="s">
        <v>189</v>
      </c>
      <c r="Z47" s="6" t="s">
        <v>84</v>
      </c>
      <c r="AB47" s="6" t="n">
        <v>1</v>
      </c>
      <c r="AJ47" s="11" t="s">
        <v>161</v>
      </c>
      <c r="AK47" s="11" t="s">
        <v>86</v>
      </c>
    </row>
    <row r="48" customFormat="false" ht="12.8" hidden="false" customHeight="false" outlineLevel="0" collapsed="false">
      <c r="A48" s="1" t="n">
        <v>21</v>
      </c>
      <c r="B48" s="2" t="s">
        <v>164</v>
      </c>
      <c r="C48" s="3" t="s">
        <v>190</v>
      </c>
      <c r="D48" s="4" t="s">
        <v>191</v>
      </c>
      <c r="E48" s="5" t="n">
        <v>284.7</v>
      </c>
      <c r="F48" s="6" t="s">
        <v>79</v>
      </c>
      <c r="H48" s="7" t="n">
        <f aca="false">ROUND(E48*G48,2)</f>
        <v>0</v>
      </c>
      <c r="J48" s="7" t="n">
        <f aca="false">ROUND(E48*G48,2)</f>
        <v>0</v>
      </c>
      <c r="K48" s="8" t="n">
        <v>0.0003</v>
      </c>
      <c r="L48" s="8" t="n">
        <f aca="false">E48*K48</f>
        <v>0.08541</v>
      </c>
      <c r="N48" s="5" t="n">
        <f aca="false">E48*M48</f>
        <v>0</v>
      </c>
      <c r="O48" s="6" t="n">
        <v>20</v>
      </c>
      <c r="P48" s="6" t="s">
        <v>80</v>
      </c>
      <c r="V48" s="9" t="s">
        <v>157</v>
      </c>
      <c r="W48" s="10" t="n">
        <v>93.097</v>
      </c>
      <c r="X48" s="3" t="s">
        <v>192</v>
      </c>
      <c r="Y48" s="3" t="s">
        <v>193</v>
      </c>
      <c r="Z48" s="6" t="s">
        <v>84</v>
      </c>
      <c r="AB48" s="6" t="n">
        <v>1</v>
      </c>
      <c r="AJ48" s="11" t="s">
        <v>161</v>
      </c>
      <c r="AK48" s="11" t="s">
        <v>86</v>
      </c>
    </row>
    <row r="49" customFormat="false" ht="12.8" hidden="false" customHeight="false" outlineLevel="0" collapsed="false">
      <c r="A49" s="1" t="n">
        <v>22</v>
      </c>
      <c r="B49" s="2" t="s">
        <v>164</v>
      </c>
      <c r="C49" s="3" t="s">
        <v>194</v>
      </c>
      <c r="D49" s="4" t="s">
        <v>195</v>
      </c>
      <c r="E49" s="5" t="n">
        <v>68.834</v>
      </c>
      <c r="F49" s="6" t="s">
        <v>63</v>
      </c>
      <c r="H49" s="7" t="n">
        <f aca="false">ROUND(E49*G49,2)</f>
        <v>0</v>
      </c>
      <c r="J49" s="7" t="n">
        <f aca="false">ROUND(E49*G49,2)</f>
        <v>0</v>
      </c>
      <c r="L49" s="8" t="n">
        <f aca="false">E49*K49</f>
        <v>0</v>
      </c>
      <c r="N49" s="5" t="n">
        <f aca="false">E49*M49</f>
        <v>0</v>
      </c>
      <c r="O49" s="6" t="n">
        <v>20</v>
      </c>
      <c r="P49" s="6" t="s">
        <v>80</v>
      </c>
      <c r="V49" s="9" t="s">
        <v>157</v>
      </c>
      <c r="X49" s="3" t="s">
        <v>196</v>
      </c>
      <c r="Y49" s="3" t="s">
        <v>197</v>
      </c>
      <c r="Z49" s="6" t="s">
        <v>198</v>
      </c>
      <c r="AB49" s="6" t="n">
        <v>1</v>
      </c>
      <c r="AJ49" s="11" t="s">
        <v>161</v>
      </c>
      <c r="AK49" s="11" t="s">
        <v>86</v>
      </c>
    </row>
    <row r="50" customFormat="false" ht="12.8" hidden="false" customHeight="false" outlineLevel="0" collapsed="false">
      <c r="D50" s="56" t="s">
        <v>199</v>
      </c>
      <c r="E50" s="57" t="n">
        <f aca="false">J50</f>
        <v>0</v>
      </c>
      <c r="H50" s="57" t="n">
        <f aca="false">SUM(H42:H49)</f>
        <v>0</v>
      </c>
      <c r="I50" s="57" t="n">
        <f aca="false">SUM(I42:I49)</f>
        <v>0</v>
      </c>
      <c r="J50" s="57" t="n">
        <f aca="false">SUM(J42:J49)</f>
        <v>0</v>
      </c>
      <c r="L50" s="58" t="n">
        <f aca="false">SUM(L42:L49)</f>
        <v>0.98725612</v>
      </c>
      <c r="N50" s="59" t="n">
        <f aca="false">SUM(N42:N49)</f>
        <v>0.82602</v>
      </c>
      <c r="W50" s="10" t="n">
        <f aca="false">SUM(W42:W49)</f>
        <v>180.459</v>
      </c>
    </row>
    <row r="51" customFormat="false" ht="12.8" hidden="false" customHeight="false" outlineLevel="0" collapsed="false"/>
    <row r="52" customFormat="false" ht="12.8" hidden="false" customHeight="false" outlineLevel="0" collapsed="false">
      <c r="B52" s="3" t="s">
        <v>200</v>
      </c>
    </row>
    <row r="53" customFormat="false" ht="19.4" hidden="false" customHeight="false" outlineLevel="0" collapsed="false">
      <c r="A53" s="1" t="n">
        <v>23</v>
      </c>
      <c r="B53" s="2" t="s">
        <v>201</v>
      </c>
      <c r="C53" s="3" t="s">
        <v>202</v>
      </c>
      <c r="D53" s="4" t="s">
        <v>203</v>
      </c>
      <c r="E53" s="5" t="n">
        <v>1057.037</v>
      </c>
      <c r="F53" s="6" t="s">
        <v>79</v>
      </c>
      <c r="H53" s="7" t="n">
        <f aca="false">ROUND(E53*G53,2)</f>
        <v>0</v>
      </c>
      <c r="J53" s="7" t="n">
        <f aca="false">ROUND(E53*G53,2)</f>
        <v>0</v>
      </c>
      <c r="L53" s="8" t="n">
        <f aca="false">E53*K53</f>
        <v>0</v>
      </c>
      <c r="N53" s="5" t="n">
        <f aca="false">E53*M53</f>
        <v>0</v>
      </c>
      <c r="O53" s="6" t="n">
        <v>20</v>
      </c>
      <c r="P53" s="6" t="s">
        <v>80</v>
      </c>
      <c r="V53" s="9" t="s">
        <v>157</v>
      </c>
      <c r="W53" s="10" t="n">
        <v>107.818</v>
      </c>
      <c r="X53" s="3" t="s">
        <v>204</v>
      </c>
      <c r="Y53" s="3" t="s">
        <v>205</v>
      </c>
      <c r="Z53" s="6" t="s">
        <v>84</v>
      </c>
      <c r="AB53" s="6" t="n">
        <v>3</v>
      </c>
      <c r="AJ53" s="11" t="s">
        <v>161</v>
      </c>
      <c r="AK53" s="11" t="s">
        <v>86</v>
      </c>
    </row>
    <row r="54" customFormat="false" ht="28.35" hidden="false" customHeight="false" outlineLevel="0" collapsed="false">
      <c r="A54" s="1" t="n">
        <v>24</v>
      </c>
      <c r="B54" s="2" t="s">
        <v>201</v>
      </c>
      <c r="C54" s="3" t="s">
        <v>206</v>
      </c>
      <c r="D54" s="4" t="s">
        <v>207</v>
      </c>
      <c r="E54" s="5" t="n">
        <v>1057.037</v>
      </c>
      <c r="F54" s="6" t="s">
        <v>79</v>
      </c>
      <c r="H54" s="7" t="n">
        <f aca="false">ROUND(E54*G54,2)</f>
        <v>0</v>
      </c>
      <c r="J54" s="7" t="n">
        <f aca="false">ROUND(E54*G54,2)</f>
        <v>0</v>
      </c>
      <c r="K54" s="8" t="n">
        <v>0.00706</v>
      </c>
      <c r="L54" s="8" t="n">
        <f aca="false">E54*K54</f>
        <v>7.46268122</v>
      </c>
      <c r="N54" s="5" t="n">
        <f aca="false">E54*M54</f>
        <v>0</v>
      </c>
      <c r="O54" s="6" t="n">
        <v>20</v>
      </c>
      <c r="P54" s="6" t="s">
        <v>80</v>
      </c>
      <c r="V54" s="9" t="s">
        <v>157</v>
      </c>
      <c r="W54" s="10" t="n">
        <v>1184.938</v>
      </c>
      <c r="X54" s="3" t="s">
        <v>208</v>
      </c>
      <c r="Y54" s="3" t="s">
        <v>209</v>
      </c>
      <c r="Z54" s="6" t="s">
        <v>160</v>
      </c>
      <c r="AB54" s="6" t="n">
        <v>7</v>
      </c>
      <c r="AJ54" s="11" t="s">
        <v>161</v>
      </c>
      <c r="AK54" s="11" t="s">
        <v>86</v>
      </c>
    </row>
    <row r="55" customFormat="false" ht="12.8" hidden="false" customHeight="false" outlineLevel="0" collapsed="false">
      <c r="A55" s="1" t="n">
        <v>25</v>
      </c>
      <c r="B55" s="2" t="s">
        <v>201</v>
      </c>
      <c r="C55" s="3" t="s">
        <v>210</v>
      </c>
      <c r="D55" s="4" t="s">
        <v>211</v>
      </c>
      <c r="E55" s="5" t="n">
        <v>192.6</v>
      </c>
      <c r="F55" s="6" t="s">
        <v>212</v>
      </c>
      <c r="H55" s="7" t="n">
        <f aca="false">ROUND(E55*G55,2)</f>
        <v>0</v>
      </c>
      <c r="J55" s="7" t="n">
        <f aca="false">ROUND(E55*G55,2)</f>
        <v>0</v>
      </c>
      <c r="K55" s="8" t="n">
        <v>0.00344</v>
      </c>
      <c r="L55" s="8" t="n">
        <f aca="false">E55*K55</f>
        <v>0.662544</v>
      </c>
      <c r="N55" s="5" t="n">
        <f aca="false">E55*M55</f>
        <v>0</v>
      </c>
      <c r="O55" s="6" t="n">
        <v>20</v>
      </c>
      <c r="P55" s="6" t="s">
        <v>80</v>
      </c>
      <c r="V55" s="9" t="s">
        <v>157</v>
      </c>
      <c r="W55" s="10" t="n">
        <v>118.256</v>
      </c>
      <c r="X55" s="3" t="s">
        <v>213</v>
      </c>
      <c r="Y55" s="3" t="s">
        <v>214</v>
      </c>
      <c r="Z55" s="6" t="s">
        <v>215</v>
      </c>
      <c r="AB55" s="6" t="n">
        <v>7</v>
      </c>
      <c r="AJ55" s="11" t="s">
        <v>161</v>
      </c>
      <c r="AK55" s="11" t="s">
        <v>86</v>
      </c>
    </row>
    <row r="56" customFormat="false" ht="12.8" hidden="false" customHeight="false" outlineLevel="0" collapsed="false">
      <c r="A56" s="1" t="n">
        <v>26</v>
      </c>
      <c r="B56" s="2" t="s">
        <v>201</v>
      </c>
      <c r="C56" s="3" t="s">
        <v>216</v>
      </c>
      <c r="D56" s="4" t="s">
        <v>217</v>
      </c>
      <c r="E56" s="5" t="n">
        <v>192.6</v>
      </c>
      <c r="F56" s="6" t="s">
        <v>212</v>
      </c>
      <c r="H56" s="7" t="n">
        <f aca="false">ROUND(E56*G56,2)</f>
        <v>0</v>
      </c>
      <c r="J56" s="7" t="n">
        <f aca="false">ROUND(E56*G56,2)</f>
        <v>0</v>
      </c>
      <c r="K56" s="8" t="n">
        <v>0.00303</v>
      </c>
      <c r="L56" s="8" t="n">
        <f aca="false">E56*K56</f>
        <v>0.583578</v>
      </c>
      <c r="N56" s="5" t="n">
        <f aca="false">E56*M56</f>
        <v>0</v>
      </c>
      <c r="O56" s="6" t="n">
        <v>20</v>
      </c>
      <c r="P56" s="6" t="s">
        <v>80</v>
      </c>
      <c r="V56" s="9" t="s">
        <v>157</v>
      </c>
      <c r="W56" s="10" t="n">
        <v>77.04</v>
      </c>
      <c r="X56" s="3" t="s">
        <v>218</v>
      </c>
      <c r="Y56" s="3" t="s">
        <v>219</v>
      </c>
      <c r="Z56" s="6" t="s">
        <v>215</v>
      </c>
      <c r="AB56" s="6" t="n">
        <v>7</v>
      </c>
      <c r="AJ56" s="11" t="s">
        <v>161</v>
      </c>
      <c r="AK56" s="11" t="s">
        <v>86</v>
      </c>
    </row>
    <row r="57" customFormat="false" ht="12.8" hidden="false" customHeight="false" outlineLevel="0" collapsed="false">
      <c r="A57" s="1" t="n">
        <v>27</v>
      </c>
      <c r="B57" s="2" t="s">
        <v>201</v>
      </c>
      <c r="C57" s="3" t="s">
        <v>220</v>
      </c>
      <c r="D57" s="4" t="s">
        <v>221</v>
      </c>
      <c r="E57" s="5" t="n">
        <v>192.6</v>
      </c>
      <c r="F57" s="6" t="s">
        <v>212</v>
      </c>
      <c r="H57" s="7" t="n">
        <f aca="false">ROUND(E57*G57,2)</f>
        <v>0</v>
      </c>
      <c r="J57" s="7" t="n">
        <f aca="false">ROUND(E57*G57,2)</f>
        <v>0</v>
      </c>
      <c r="L57" s="8" t="n">
        <f aca="false">E57*K57</f>
        <v>0</v>
      </c>
      <c r="M57" s="5" t="n">
        <v>0.003</v>
      </c>
      <c r="N57" s="5" t="n">
        <f aca="false">E57*M57</f>
        <v>0.5778</v>
      </c>
      <c r="O57" s="6" t="n">
        <v>20</v>
      </c>
      <c r="P57" s="6" t="s">
        <v>80</v>
      </c>
      <c r="V57" s="9" t="s">
        <v>157</v>
      </c>
      <c r="W57" s="10" t="n">
        <v>11.556</v>
      </c>
      <c r="X57" s="3" t="s">
        <v>222</v>
      </c>
      <c r="Y57" s="3" t="s">
        <v>223</v>
      </c>
      <c r="Z57" s="6" t="s">
        <v>215</v>
      </c>
      <c r="AB57" s="6" t="n">
        <v>1</v>
      </c>
      <c r="AJ57" s="11" t="s">
        <v>161</v>
      </c>
      <c r="AK57" s="11" t="s">
        <v>86</v>
      </c>
    </row>
    <row r="58" customFormat="false" ht="19.4" hidden="false" customHeight="false" outlineLevel="0" collapsed="false">
      <c r="A58" s="1" t="n">
        <v>28</v>
      </c>
      <c r="B58" s="2" t="s">
        <v>201</v>
      </c>
      <c r="C58" s="3" t="s">
        <v>224</v>
      </c>
      <c r="D58" s="4" t="s">
        <v>225</v>
      </c>
      <c r="E58" s="5" t="n">
        <v>9</v>
      </c>
      <c r="F58" s="6" t="s">
        <v>226</v>
      </c>
      <c r="H58" s="7" t="n">
        <f aca="false">ROUND(E58*G58,2)</f>
        <v>0</v>
      </c>
      <c r="J58" s="7" t="n">
        <f aca="false">ROUND(E58*G58,2)</f>
        <v>0</v>
      </c>
      <c r="K58" s="8" t="n">
        <v>0.0016</v>
      </c>
      <c r="L58" s="8" t="n">
        <f aca="false">E58*K58</f>
        <v>0.0144</v>
      </c>
      <c r="N58" s="5" t="n">
        <f aca="false">E58*M58</f>
        <v>0</v>
      </c>
      <c r="O58" s="6" t="n">
        <v>20</v>
      </c>
      <c r="P58" s="6" t="s">
        <v>80</v>
      </c>
      <c r="V58" s="9" t="s">
        <v>157</v>
      </c>
      <c r="W58" s="10" t="n">
        <v>8.982</v>
      </c>
      <c r="X58" s="3" t="s">
        <v>227</v>
      </c>
      <c r="Y58" s="3" t="s">
        <v>228</v>
      </c>
      <c r="Z58" s="6" t="s">
        <v>215</v>
      </c>
      <c r="AB58" s="6" t="n">
        <v>7</v>
      </c>
      <c r="AJ58" s="11" t="s">
        <v>161</v>
      </c>
      <c r="AK58" s="11" t="s">
        <v>86</v>
      </c>
    </row>
    <row r="59" customFormat="false" ht="12.8" hidden="false" customHeight="false" outlineLevel="0" collapsed="false">
      <c r="A59" s="1" t="n">
        <v>29</v>
      </c>
      <c r="B59" s="2" t="s">
        <v>201</v>
      </c>
      <c r="C59" s="3" t="s">
        <v>229</v>
      </c>
      <c r="D59" s="4" t="s">
        <v>230</v>
      </c>
      <c r="E59" s="5" t="n">
        <v>9</v>
      </c>
      <c r="F59" s="6" t="s">
        <v>226</v>
      </c>
      <c r="H59" s="7" t="n">
        <f aca="false">ROUND(E59*G59,2)</f>
        <v>0</v>
      </c>
      <c r="J59" s="7" t="n">
        <f aca="false">ROUND(E59*G59,2)</f>
        <v>0</v>
      </c>
      <c r="L59" s="8" t="n">
        <f aca="false">E59*K59</f>
        <v>0</v>
      </c>
      <c r="M59" s="5" t="n">
        <v>0.001</v>
      </c>
      <c r="N59" s="5" t="n">
        <f aca="false">E59*M59</f>
        <v>0.009</v>
      </c>
      <c r="O59" s="6" t="n">
        <v>20</v>
      </c>
      <c r="P59" s="6" t="s">
        <v>80</v>
      </c>
      <c r="V59" s="9" t="s">
        <v>157</v>
      </c>
      <c r="W59" s="10" t="n">
        <v>0.72</v>
      </c>
      <c r="X59" s="3" t="s">
        <v>231</v>
      </c>
      <c r="Y59" s="3" t="s">
        <v>232</v>
      </c>
      <c r="Z59" s="6" t="s">
        <v>215</v>
      </c>
      <c r="AB59" s="6" t="n">
        <v>1</v>
      </c>
      <c r="AJ59" s="11" t="s">
        <v>161</v>
      </c>
      <c r="AK59" s="11" t="s">
        <v>86</v>
      </c>
    </row>
    <row r="60" customFormat="false" ht="12.8" hidden="false" customHeight="false" outlineLevel="0" collapsed="false">
      <c r="A60" s="1" t="n">
        <v>30</v>
      </c>
      <c r="B60" s="2" t="s">
        <v>201</v>
      </c>
      <c r="C60" s="3" t="s">
        <v>233</v>
      </c>
      <c r="D60" s="4" t="s">
        <v>234</v>
      </c>
      <c r="E60" s="5" t="n">
        <v>25.165</v>
      </c>
      <c r="F60" s="6" t="s">
        <v>212</v>
      </c>
      <c r="H60" s="7" t="n">
        <f aca="false">ROUND(E60*G60,2)</f>
        <v>0</v>
      </c>
      <c r="J60" s="7" t="n">
        <f aca="false">ROUND(E60*G60,2)</f>
        <v>0</v>
      </c>
      <c r="K60" s="8" t="n">
        <v>0.00229</v>
      </c>
      <c r="L60" s="8" t="n">
        <f aca="false">E60*K60</f>
        <v>0.05762785</v>
      </c>
      <c r="N60" s="5" t="n">
        <f aca="false">E60*M60</f>
        <v>0</v>
      </c>
      <c r="O60" s="6" t="n">
        <v>20</v>
      </c>
      <c r="P60" s="6" t="s">
        <v>80</v>
      </c>
      <c r="V60" s="9" t="s">
        <v>157</v>
      </c>
      <c r="W60" s="10" t="n">
        <v>5.687</v>
      </c>
      <c r="X60" s="3" t="s">
        <v>235</v>
      </c>
      <c r="Y60" s="3" t="s">
        <v>236</v>
      </c>
      <c r="Z60" s="6" t="s">
        <v>215</v>
      </c>
      <c r="AB60" s="6" t="n">
        <v>7</v>
      </c>
      <c r="AJ60" s="11" t="s">
        <v>161</v>
      </c>
      <c r="AK60" s="11" t="s">
        <v>86</v>
      </c>
    </row>
    <row r="61" customFormat="false" ht="12.8" hidden="false" customHeight="false" outlineLevel="0" collapsed="false">
      <c r="A61" s="1" t="n">
        <v>31</v>
      </c>
      <c r="B61" s="2" t="s">
        <v>201</v>
      </c>
      <c r="C61" s="3" t="s">
        <v>237</v>
      </c>
      <c r="D61" s="4" t="s">
        <v>238</v>
      </c>
      <c r="E61" s="5" t="n">
        <v>131.255</v>
      </c>
      <c r="F61" s="6" t="s">
        <v>212</v>
      </c>
      <c r="H61" s="7" t="n">
        <f aca="false">ROUND(E61*G61,2)</f>
        <v>0</v>
      </c>
      <c r="J61" s="7" t="n">
        <f aca="false">ROUND(E61*G61,2)</f>
        <v>0</v>
      </c>
      <c r="K61" s="8" t="n">
        <v>0.00283</v>
      </c>
      <c r="L61" s="8" t="n">
        <f aca="false">E61*K61</f>
        <v>0.37145165</v>
      </c>
      <c r="N61" s="5" t="n">
        <f aca="false">E61*M61</f>
        <v>0</v>
      </c>
      <c r="O61" s="6" t="n">
        <v>20</v>
      </c>
      <c r="P61" s="6" t="s">
        <v>80</v>
      </c>
      <c r="V61" s="9" t="s">
        <v>157</v>
      </c>
      <c r="W61" s="10" t="n">
        <v>30.976</v>
      </c>
      <c r="X61" s="3" t="s">
        <v>239</v>
      </c>
      <c r="Y61" s="3" t="s">
        <v>240</v>
      </c>
      <c r="Z61" s="6" t="s">
        <v>215</v>
      </c>
      <c r="AB61" s="6" t="n">
        <v>7</v>
      </c>
      <c r="AJ61" s="11" t="s">
        <v>161</v>
      </c>
      <c r="AK61" s="11" t="s">
        <v>86</v>
      </c>
    </row>
    <row r="62" customFormat="false" ht="12.8" hidden="false" customHeight="false" outlineLevel="0" collapsed="false">
      <c r="A62" s="1" t="n">
        <v>32</v>
      </c>
      <c r="B62" s="2" t="s">
        <v>241</v>
      </c>
      <c r="C62" s="3" t="s">
        <v>242</v>
      </c>
      <c r="D62" s="4" t="s">
        <v>243</v>
      </c>
      <c r="E62" s="5" t="n">
        <v>98</v>
      </c>
      <c r="F62" s="6" t="s">
        <v>212</v>
      </c>
      <c r="H62" s="7" t="n">
        <f aca="false">ROUND(E62*G62,2)</f>
        <v>0</v>
      </c>
      <c r="J62" s="7" t="n">
        <f aca="false">ROUND(E62*G62,2)</f>
        <v>0</v>
      </c>
      <c r="K62" s="8" t="n">
        <v>0.00156</v>
      </c>
      <c r="L62" s="8" t="n">
        <f aca="false">E62*K62</f>
        <v>0.15288</v>
      </c>
      <c r="N62" s="5" t="n">
        <f aca="false">E62*M62</f>
        <v>0</v>
      </c>
      <c r="O62" s="6" t="n">
        <v>20</v>
      </c>
      <c r="P62" s="6" t="s">
        <v>80</v>
      </c>
      <c r="V62" s="9" t="s">
        <v>157</v>
      </c>
      <c r="W62" s="10" t="n">
        <v>32.732</v>
      </c>
      <c r="X62" s="3" t="s">
        <v>244</v>
      </c>
      <c r="Y62" s="3" t="s">
        <v>245</v>
      </c>
      <c r="Z62" s="6" t="s">
        <v>84</v>
      </c>
      <c r="AB62" s="6" t="n">
        <v>7</v>
      </c>
      <c r="AJ62" s="11" t="s">
        <v>161</v>
      </c>
      <c r="AK62" s="11" t="s">
        <v>86</v>
      </c>
    </row>
    <row r="63" customFormat="false" ht="12.8" hidden="false" customHeight="false" outlineLevel="0" collapsed="false">
      <c r="A63" s="1" t="n">
        <v>33</v>
      </c>
      <c r="B63" s="2" t="s">
        <v>201</v>
      </c>
      <c r="C63" s="3" t="s">
        <v>246</v>
      </c>
      <c r="D63" s="4" t="s">
        <v>247</v>
      </c>
      <c r="E63" s="5" t="n">
        <v>16</v>
      </c>
      <c r="F63" s="6" t="s">
        <v>248</v>
      </c>
      <c r="H63" s="7" t="n">
        <f aca="false">ROUND(E63*G63,2)</f>
        <v>0</v>
      </c>
      <c r="J63" s="7" t="n">
        <f aca="false">ROUND(E63*G63,2)</f>
        <v>0</v>
      </c>
      <c r="L63" s="8" t="n">
        <f aca="false">E63*K63</f>
        <v>0</v>
      </c>
      <c r="N63" s="5" t="n">
        <f aca="false">E63*M63</f>
        <v>0</v>
      </c>
      <c r="O63" s="6" t="n">
        <v>20</v>
      </c>
      <c r="P63" s="6" t="s">
        <v>80</v>
      </c>
      <c r="V63" s="9" t="s">
        <v>157</v>
      </c>
      <c r="W63" s="10" t="n">
        <v>16</v>
      </c>
      <c r="X63" s="3" t="s">
        <v>249</v>
      </c>
      <c r="Y63" s="3" t="s">
        <v>250</v>
      </c>
      <c r="Z63" s="6" t="s">
        <v>215</v>
      </c>
      <c r="AB63" s="6" t="n">
        <v>1</v>
      </c>
      <c r="AJ63" s="11" t="s">
        <v>161</v>
      </c>
      <c r="AK63" s="11" t="s">
        <v>86</v>
      </c>
    </row>
    <row r="64" customFormat="false" ht="12.8" hidden="false" customHeight="false" outlineLevel="0" collapsed="false">
      <c r="A64" s="1" t="n">
        <v>34</v>
      </c>
      <c r="B64" s="2" t="s">
        <v>201</v>
      </c>
      <c r="C64" s="3" t="s">
        <v>251</v>
      </c>
      <c r="D64" s="4" t="s">
        <v>252</v>
      </c>
      <c r="E64" s="5" t="n">
        <v>654.107</v>
      </c>
      <c r="F64" s="6" t="s">
        <v>63</v>
      </c>
      <c r="H64" s="7" t="n">
        <f aca="false">ROUND(E64*G64,2)</f>
        <v>0</v>
      </c>
      <c r="J64" s="7" t="n">
        <f aca="false">ROUND(E64*G64,2)</f>
        <v>0</v>
      </c>
      <c r="L64" s="8" t="n">
        <f aca="false">E64*K64</f>
        <v>0</v>
      </c>
      <c r="N64" s="5" t="n">
        <f aca="false">E64*M64</f>
        <v>0</v>
      </c>
      <c r="O64" s="6" t="n">
        <v>20</v>
      </c>
      <c r="P64" s="6" t="s">
        <v>80</v>
      </c>
      <c r="V64" s="9" t="s">
        <v>157</v>
      </c>
      <c r="X64" s="3" t="s">
        <v>253</v>
      </c>
      <c r="Y64" s="3" t="s">
        <v>254</v>
      </c>
      <c r="Z64" s="6" t="s">
        <v>215</v>
      </c>
      <c r="AB64" s="6" t="n">
        <v>1</v>
      </c>
      <c r="AJ64" s="11" t="s">
        <v>161</v>
      </c>
      <c r="AK64" s="11" t="s">
        <v>86</v>
      </c>
    </row>
    <row r="65" customFormat="false" ht="10.5" hidden="false" customHeight="false" outlineLevel="0" collapsed="false">
      <c r="D65" s="56" t="s">
        <v>255</v>
      </c>
      <c r="E65" s="57" t="n">
        <f aca="false">J65</f>
        <v>0</v>
      </c>
      <c r="H65" s="57" t="n">
        <f aca="false">SUM(H52:H64)</f>
        <v>0</v>
      </c>
      <c r="I65" s="57" t="n">
        <f aca="false">SUM(I52:I64)</f>
        <v>0</v>
      </c>
      <c r="J65" s="57" t="n">
        <f aca="false">SUM(J52:J64)</f>
        <v>0</v>
      </c>
      <c r="L65" s="58" t="n">
        <f aca="false">SUM(L52:L64)</f>
        <v>9.30516272</v>
      </c>
      <c r="N65" s="59" t="n">
        <f aca="false">SUM(N52:N64)</f>
        <v>0.5868</v>
      </c>
      <c r="W65" s="10" t="n">
        <f aca="false">SUM(W52:W64)</f>
        <v>1594.705</v>
      </c>
    </row>
    <row r="67" customFormat="false" ht="10.5" hidden="false" customHeight="false" outlineLevel="0" collapsed="false">
      <c r="B67" s="3" t="s">
        <v>256</v>
      </c>
    </row>
    <row r="68" customFormat="false" ht="12.8" hidden="false" customHeight="false" outlineLevel="0" collapsed="false">
      <c r="A68" s="1" t="n">
        <v>35</v>
      </c>
      <c r="B68" s="2" t="s">
        <v>257</v>
      </c>
      <c r="C68" s="3" t="s">
        <v>258</v>
      </c>
      <c r="D68" s="4" t="s">
        <v>259</v>
      </c>
      <c r="E68" s="5" t="n">
        <v>284.7</v>
      </c>
      <c r="F68" s="6" t="s">
        <v>79</v>
      </c>
      <c r="H68" s="7" t="n">
        <f aca="false">ROUND(E68*G68,2)</f>
        <v>0</v>
      </c>
      <c r="J68" s="7" t="n">
        <f aca="false">ROUND(E68*G68,2)</f>
        <v>0</v>
      </c>
      <c r="L68" s="8" t="n">
        <f aca="false">E68*K68</f>
        <v>0</v>
      </c>
      <c r="M68" s="5" t="n">
        <v>0.01</v>
      </c>
      <c r="N68" s="5" t="n">
        <f aca="false">E68*M68</f>
        <v>2.847</v>
      </c>
      <c r="O68" s="6" t="n">
        <v>20</v>
      </c>
      <c r="P68" s="6" t="s">
        <v>80</v>
      </c>
      <c r="V68" s="9" t="s">
        <v>157</v>
      </c>
      <c r="W68" s="10" t="n">
        <v>126.407</v>
      </c>
      <c r="X68" s="3" t="s">
        <v>260</v>
      </c>
      <c r="Y68" s="3" t="s">
        <v>261</v>
      </c>
      <c r="Z68" s="6" t="s">
        <v>198</v>
      </c>
      <c r="AB68" s="6" t="n">
        <v>1</v>
      </c>
      <c r="AJ68" s="11" t="s">
        <v>161</v>
      </c>
      <c r="AK68" s="11" t="s">
        <v>86</v>
      </c>
    </row>
    <row r="69" customFormat="false" ht="12.8" hidden="false" customHeight="false" outlineLevel="0" collapsed="false">
      <c r="A69" s="1" t="n">
        <v>36</v>
      </c>
      <c r="B69" s="2" t="s">
        <v>257</v>
      </c>
      <c r="C69" s="3" t="s">
        <v>262</v>
      </c>
      <c r="D69" s="4" t="s">
        <v>263</v>
      </c>
      <c r="E69" s="5" t="n">
        <v>284.7</v>
      </c>
      <c r="F69" s="6" t="s">
        <v>79</v>
      </c>
      <c r="H69" s="7" t="n">
        <f aca="false">ROUND(E69*G69,2)</f>
        <v>0</v>
      </c>
      <c r="J69" s="7" t="n">
        <f aca="false">ROUND(E69*G69,2)</f>
        <v>0</v>
      </c>
      <c r="L69" s="8" t="n">
        <f aca="false">E69*K69</f>
        <v>0</v>
      </c>
      <c r="M69" s="5" t="n">
        <v>0.008</v>
      </c>
      <c r="N69" s="5" t="n">
        <f aca="false">E69*M69</f>
        <v>2.2776</v>
      </c>
      <c r="O69" s="6" t="n">
        <v>20</v>
      </c>
      <c r="P69" s="6" t="s">
        <v>80</v>
      </c>
      <c r="V69" s="9" t="s">
        <v>157</v>
      </c>
      <c r="W69" s="10" t="n">
        <v>22.491</v>
      </c>
      <c r="X69" s="3" t="s">
        <v>264</v>
      </c>
      <c r="Y69" s="3" t="s">
        <v>265</v>
      </c>
      <c r="Z69" s="6" t="s">
        <v>198</v>
      </c>
      <c r="AB69" s="6" t="n">
        <v>1</v>
      </c>
      <c r="AJ69" s="11" t="s">
        <v>161</v>
      </c>
      <c r="AK69" s="11" t="s">
        <v>86</v>
      </c>
    </row>
    <row r="70" customFormat="false" ht="12.8" hidden="false" customHeight="false" outlineLevel="0" collapsed="false">
      <c r="A70" s="1" t="n">
        <v>37</v>
      </c>
      <c r="B70" s="2" t="s">
        <v>257</v>
      </c>
      <c r="C70" s="3" t="s">
        <v>266</v>
      </c>
      <c r="D70" s="4" t="s">
        <v>267</v>
      </c>
      <c r="E70" s="5" t="n">
        <v>208.437</v>
      </c>
      <c r="F70" s="6" t="s">
        <v>79</v>
      </c>
      <c r="H70" s="7" t="n">
        <f aca="false">ROUND(E70*G70,2)</f>
        <v>0</v>
      </c>
      <c r="J70" s="7" t="n">
        <f aca="false">ROUND(E70*G70,2)</f>
        <v>0</v>
      </c>
      <c r="L70" s="8" t="n">
        <f aca="false">E70*K70</f>
        <v>0</v>
      </c>
      <c r="M70" s="5" t="n">
        <v>0.01</v>
      </c>
      <c r="N70" s="5" t="n">
        <f aca="false">E70*M70</f>
        <v>2.08437</v>
      </c>
      <c r="O70" s="6" t="n">
        <v>20</v>
      </c>
      <c r="P70" s="6" t="s">
        <v>80</v>
      </c>
      <c r="V70" s="9" t="s">
        <v>157</v>
      </c>
      <c r="W70" s="10" t="n">
        <v>110.055</v>
      </c>
      <c r="X70" s="3" t="s">
        <v>268</v>
      </c>
      <c r="Y70" s="3" t="s">
        <v>269</v>
      </c>
      <c r="Z70" s="6" t="s">
        <v>198</v>
      </c>
      <c r="AB70" s="6" t="n">
        <v>1</v>
      </c>
      <c r="AJ70" s="11" t="s">
        <v>161</v>
      </c>
      <c r="AK70" s="11" t="s">
        <v>86</v>
      </c>
    </row>
    <row r="71" customFormat="false" ht="12.8" hidden="false" customHeight="false" outlineLevel="0" collapsed="false">
      <c r="A71" s="1" t="n">
        <v>38</v>
      </c>
      <c r="B71" s="2" t="s">
        <v>257</v>
      </c>
      <c r="C71" s="3" t="s">
        <v>270</v>
      </c>
      <c r="D71" s="4" t="s">
        <v>271</v>
      </c>
      <c r="E71" s="5" t="n">
        <v>208.437</v>
      </c>
      <c r="F71" s="6" t="s">
        <v>79</v>
      </c>
      <c r="H71" s="7" t="n">
        <f aca="false">ROUND(E71*G71,2)</f>
        <v>0</v>
      </c>
      <c r="J71" s="7" t="n">
        <f aca="false">ROUND(E71*G71,2)</f>
        <v>0</v>
      </c>
      <c r="L71" s="8" t="n">
        <f aca="false">E71*K71</f>
        <v>0</v>
      </c>
      <c r="M71" s="5" t="n">
        <v>0.008</v>
      </c>
      <c r="N71" s="5" t="n">
        <f aca="false">E71*M71</f>
        <v>1.667496</v>
      </c>
      <c r="O71" s="6" t="n">
        <v>20</v>
      </c>
      <c r="P71" s="6" t="s">
        <v>80</v>
      </c>
      <c r="V71" s="9" t="s">
        <v>157</v>
      </c>
      <c r="W71" s="10" t="n">
        <v>16.467</v>
      </c>
      <c r="X71" s="3" t="s">
        <v>272</v>
      </c>
      <c r="Y71" s="3" t="s">
        <v>273</v>
      </c>
      <c r="Z71" s="6" t="s">
        <v>198</v>
      </c>
      <c r="AB71" s="6" t="n">
        <v>1</v>
      </c>
      <c r="AJ71" s="11" t="s">
        <v>161</v>
      </c>
      <c r="AK71" s="11" t="s">
        <v>86</v>
      </c>
    </row>
    <row r="72" customFormat="false" ht="10.5" hidden="false" customHeight="false" outlineLevel="0" collapsed="false">
      <c r="D72" s="56" t="s">
        <v>274</v>
      </c>
      <c r="E72" s="57" t="n">
        <f aca="false">J72</f>
        <v>0</v>
      </c>
      <c r="H72" s="57" t="n">
        <f aca="false">SUM(H67:H71)</f>
        <v>0</v>
      </c>
      <c r="I72" s="57" t="n">
        <f aca="false">SUM(I67:I71)</f>
        <v>0</v>
      </c>
      <c r="J72" s="57" t="n">
        <f aca="false">SUM(J67:J71)</f>
        <v>0</v>
      </c>
      <c r="L72" s="58" t="n">
        <f aca="false">SUM(L67:L71)</f>
        <v>0</v>
      </c>
      <c r="N72" s="59" t="n">
        <f aca="false">SUM(N67:N71)</f>
        <v>8.876466</v>
      </c>
      <c r="W72" s="10" t="n">
        <f aca="false">SUM(W67:W71)</f>
        <v>275.42</v>
      </c>
    </row>
    <row r="74" customFormat="false" ht="12.8" hidden="false" customHeight="false" outlineLevel="0" collapsed="false">
      <c r="B74" s="3" t="s">
        <v>275</v>
      </c>
    </row>
    <row r="75" customFormat="false" ht="12.8" hidden="false" customHeight="false" outlineLevel="0" collapsed="false">
      <c r="A75" s="1" t="n">
        <v>39</v>
      </c>
      <c r="B75" s="2" t="s">
        <v>276</v>
      </c>
      <c r="C75" s="3" t="s">
        <v>277</v>
      </c>
      <c r="D75" s="4" t="s">
        <v>278</v>
      </c>
      <c r="E75" s="5" t="n">
        <v>258</v>
      </c>
      <c r="F75" s="6" t="s">
        <v>226</v>
      </c>
      <c r="H75" s="7" t="n">
        <f aca="false">ROUND(E75*G75,2)</f>
        <v>0</v>
      </c>
      <c r="J75" s="7" t="n">
        <f aca="false">ROUND(E75*G75,2)</f>
        <v>0</v>
      </c>
      <c r="L75" s="8" t="n">
        <f aca="false">E75*K75</f>
        <v>0</v>
      </c>
      <c r="N75" s="5" t="n">
        <f aca="false">E75*M75</f>
        <v>0</v>
      </c>
      <c r="O75" s="6" t="n">
        <v>20</v>
      </c>
      <c r="P75" s="6" t="s">
        <v>80</v>
      </c>
      <c r="V75" s="9" t="s">
        <v>157</v>
      </c>
      <c r="W75" s="10" t="n">
        <v>69.66</v>
      </c>
      <c r="X75" s="3" t="s">
        <v>279</v>
      </c>
      <c r="Y75" s="3" t="s">
        <v>280</v>
      </c>
      <c r="Z75" s="6" t="s">
        <v>281</v>
      </c>
      <c r="AB75" s="6" t="n">
        <v>1</v>
      </c>
      <c r="AJ75" s="11" t="s">
        <v>161</v>
      </c>
      <c r="AK75" s="11" t="s">
        <v>86</v>
      </c>
    </row>
    <row r="76" customFormat="false" ht="12.8" hidden="false" customHeight="false" outlineLevel="0" collapsed="false">
      <c r="D76" s="49" t="s">
        <v>282</v>
      </c>
      <c r="E76" s="50"/>
      <c r="F76" s="51"/>
      <c r="G76" s="52"/>
      <c r="H76" s="52"/>
      <c r="I76" s="52"/>
      <c r="J76" s="52"/>
      <c r="K76" s="53"/>
      <c r="L76" s="53"/>
      <c r="M76" s="50"/>
      <c r="N76" s="50"/>
      <c r="O76" s="51"/>
      <c r="P76" s="51"/>
      <c r="Q76" s="50"/>
      <c r="R76" s="50"/>
      <c r="S76" s="50"/>
      <c r="T76" s="54"/>
      <c r="U76" s="54"/>
      <c r="V76" s="54" t="s">
        <v>96</v>
      </c>
      <c r="W76" s="55"/>
      <c r="X76" s="51"/>
    </row>
    <row r="77" customFormat="false" ht="12.8" hidden="false" customHeight="false" outlineLevel="0" collapsed="false">
      <c r="D77" s="49" t="s">
        <v>283</v>
      </c>
      <c r="E77" s="50"/>
      <c r="F77" s="51"/>
      <c r="G77" s="52"/>
      <c r="H77" s="52"/>
      <c r="I77" s="52"/>
      <c r="J77" s="52"/>
      <c r="K77" s="53"/>
      <c r="L77" s="53"/>
      <c r="M77" s="50"/>
      <c r="N77" s="50"/>
      <c r="O77" s="51"/>
      <c r="P77" s="51"/>
      <c r="Q77" s="50"/>
      <c r="R77" s="50"/>
      <c r="S77" s="50"/>
      <c r="T77" s="54"/>
      <c r="U77" s="54"/>
      <c r="V77" s="54" t="s">
        <v>96</v>
      </c>
      <c r="W77" s="55"/>
      <c r="X77" s="51"/>
    </row>
    <row r="78" customFormat="false" ht="12.8" hidden="false" customHeight="false" outlineLevel="0" collapsed="false">
      <c r="A78" s="1" t="n">
        <v>40</v>
      </c>
      <c r="B78" s="2" t="s">
        <v>170</v>
      </c>
      <c r="C78" s="3" t="s">
        <v>284</v>
      </c>
      <c r="D78" s="4" t="s">
        <v>285</v>
      </c>
      <c r="E78" s="5" t="n">
        <v>271</v>
      </c>
      <c r="F78" s="6" t="s">
        <v>226</v>
      </c>
      <c r="I78" s="7" t="n">
        <f aca="false">ROUND(E78*G78,2)</f>
        <v>0</v>
      </c>
      <c r="J78" s="7" t="n">
        <f aca="false">ROUND(E78*G78,2)</f>
        <v>0</v>
      </c>
      <c r="L78" s="8" t="n">
        <f aca="false">E78*K78</f>
        <v>0</v>
      </c>
      <c r="N78" s="5" t="n">
        <f aca="false">E78*M78</f>
        <v>0</v>
      </c>
      <c r="O78" s="6" t="n">
        <v>20</v>
      </c>
      <c r="P78" s="6" t="s">
        <v>80</v>
      </c>
      <c r="V78" s="9" t="s">
        <v>174</v>
      </c>
      <c r="X78" s="3" t="s">
        <v>286</v>
      </c>
      <c r="Y78" s="3" t="s">
        <v>286</v>
      </c>
      <c r="Z78" s="6" t="s">
        <v>287</v>
      </c>
      <c r="AA78" s="3" t="s">
        <v>288</v>
      </c>
      <c r="AB78" s="6" t="n">
        <v>2</v>
      </c>
      <c r="AJ78" s="11" t="s">
        <v>177</v>
      </c>
      <c r="AK78" s="11" t="s">
        <v>86</v>
      </c>
    </row>
    <row r="79" customFormat="false" ht="12.8" hidden="false" customHeight="false" outlineLevel="0" collapsed="false">
      <c r="D79" s="49" t="s">
        <v>289</v>
      </c>
      <c r="E79" s="50"/>
      <c r="F79" s="51"/>
      <c r="G79" s="52"/>
      <c r="H79" s="52"/>
      <c r="I79" s="52"/>
      <c r="J79" s="52"/>
      <c r="K79" s="53"/>
      <c r="L79" s="53"/>
      <c r="M79" s="50"/>
      <c r="N79" s="50"/>
      <c r="O79" s="51"/>
      <c r="P79" s="51"/>
      <c r="Q79" s="50"/>
      <c r="R79" s="50"/>
      <c r="S79" s="50"/>
      <c r="T79" s="54"/>
      <c r="U79" s="54"/>
      <c r="V79" s="54" t="s">
        <v>96</v>
      </c>
      <c r="W79" s="55"/>
      <c r="X79" s="51"/>
    </row>
    <row r="80" customFormat="false" ht="12.8" hidden="false" customHeight="false" outlineLevel="0" collapsed="false">
      <c r="D80" s="49" t="s">
        <v>290</v>
      </c>
      <c r="E80" s="50"/>
      <c r="F80" s="51"/>
      <c r="G80" s="52"/>
      <c r="H80" s="52"/>
      <c r="I80" s="52"/>
      <c r="J80" s="52"/>
      <c r="K80" s="53"/>
      <c r="L80" s="53"/>
      <c r="M80" s="50"/>
      <c r="N80" s="50"/>
      <c r="O80" s="51"/>
      <c r="P80" s="51"/>
      <c r="Q80" s="50"/>
      <c r="R80" s="50"/>
      <c r="S80" s="50"/>
      <c r="T80" s="54"/>
      <c r="U80" s="54"/>
      <c r="V80" s="54" t="s">
        <v>96</v>
      </c>
      <c r="W80" s="55"/>
      <c r="X80" s="51"/>
    </row>
    <row r="81" customFormat="false" ht="12.8" hidden="false" customHeight="false" outlineLevel="0" collapsed="false">
      <c r="A81" s="1" t="n">
        <v>41</v>
      </c>
      <c r="B81" s="2" t="s">
        <v>276</v>
      </c>
      <c r="C81" s="3" t="s">
        <v>291</v>
      </c>
      <c r="D81" s="4" t="s">
        <v>292</v>
      </c>
      <c r="E81" s="5" t="n">
        <v>17.789</v>
      </c>
      <c r="F81" s="6" t="s">
        <v>63</v>
      </c>
      <c r="H81" s="7" t="n">
        <f aca="false">ROUND(E81*G81,2)</f>
        <v>0</v>
      </c>
      <c r="J81" s="7" t="n">
        <f aca="false">ROUND(E81*G81,2)</f>
        <v>0</v>
      </c>
      <c r="L81" s="8" t="n">
        <f aca="false">E81*K81</f>
        <v>0</v>
      </c>
      <c r="N81" s="5" t="n">
        <f aca="false">E81*M81</f>
        <v>0</v>
      </c>
      <c r="O81" s="6" t="n">
        <v>20</v>
      </c>
      <c r="P81" s="6" t="s">
        <v>80</v>
      </c>
      <c r="V81" s="9" t="s">
        <v>157</v>
      </c>
      <c r="X81" s="3" t="s">
        <v>293</v>
      </c>
      <c r="Y81" s="3" t="s">
        <v>294</v>
      </c>
      <c r="Z81" s="6" t="s">
        <v>281</v>
      </c>
      <c r="AB81" s="6" t="n">
        <v>1</v>
      </c>
      <c r="AJ81" s="11" t="s">
        <v>161</v>
      </c>
      <c r="AK81" s="11" t="s">
        <v>86</v>
      </c>
    </row>
    <row r="82" customFormat="false" ht="12.8" hidden="false" customHeight="false" outlineLevel="0" collapsed="false">
      <c r="D82" s="56" t="s">
        <v>295</v>
      </c>
      <c r="E82" s="57" t="n">
        <f aca="false">J82</f>
        <v>0</v>
      </c>
      <c r="H82" s="57" t="n">
        <f aca="false">SUM(H74:H81)</f>
        <v>0</v>
      </c>
      <c r="I82" s="57" t="n">
        <f aca="false">SUM(I74:I81)</f>
        <v>0</v>
      </c>
      <c r="J82" s="57" t="n">
        <f aca="false">SUM(J74:J81)</f>
        <v>0</v>
      </c>
      <c r="L82" s="58" t="n">
        <f aca="false">SUM(L74:L81)</f>
        <v>0</v>
      </c>
      <c r="N82" s="59" t="n">
        <f aca="false">SUM(N74:N81)</f>
        <v>0</v>
      </c>
      <c r="W82" s="10" t="n">
        <f aca="false">SUM(W74:W81)</f>
        <v>69.66</v>
      </c>
    </row>
    <row r="83" customFormat="false" ht="12.8" hidden="false" customHeight="false" outlineLevel="0" collapsed="false"/>
    <row r="84" customFormat="false" ht="12.8" hidden="false" customHeight="false" outlineLevel="0" collapsed="false">
      <c r="B84" s="3" t="s">
        <v>296</v>
      </c>
    </row>
    <row r="85" customFormat="false" ht="19.4" hidden="false" customHeight="false" outlineLevel="0" collapsed="false">
      <c r="A85" s="1" t="n">
        <v>42</v>
      </c>
      <c r="B85" s="2" t="s">
        <v>297</v>
      </c>
      <c r="C85" s="3" t="s">
        <v>298</v>
      </c>
      <c r="D85" s="4" t="s">
        <v>299</v>
      </c>
      <c r="E85" s="5" t="n">
        <v>431.368</v>
      </c>
      <c r="F85" s="6" t="s">
        <v>79</v>
      </c>
      <c r="H85" s="7" t="n">
        <f aca="false">ROUND(E85*G85,2)</f>
        <v>0</v>
      </c>
      <c r="J85" s="7" t="n">
        <f aca="false">ROUND(E85*G85,2)</f>
        <v>0</v>
      </c>
      <c r="K85" s="8" t="n">
        <v>4E-005</v>
      </c>
      <c r="L85" s="8" t="n">
        <f aca="false">E85*K85</f>
        <v>0.01725472</v>
      </c>
      <c r="N85" s="5" t="n">
        <f aca="false">E85*M85</f>
        <v>0</v>
      </c>
      <c r="O85" s="6" t="n">
        <v>20</v>
      </c>
      <c r="P85" s="6" t="s">
        <v>80</v>
      </c>
      <c r="V85" s="9" t="s">
        <v>157</v>
      </c>
      <c r="W85" s="10" t="n">
        <v>78.94</v>
      </c>
      <c r="X85" s="3" t="s">
        <v>300</v>
      </c>
      <c r="Y85" s="3" t="s">
        <v>301</v>
      </c>
      <c r="Z85" s="6" t="s">
        <v>302</v>
      </c>
      <c r="AB85" s="6" t="n">
        <v>7</v>
      </c>
      <c r="AJ85" s="11" t="s">
        <v>161</v>
      </c>
      <c r="AK85" s="11" t="s">
        <v>86</v>
      </c>
    </row>
    <row r="86" customFormat="false" ht="10.5" hidden="false" customHeight="false" outlineLevel="0" collapsed="false">
      <c r="D86" s="56" t="s">
        <v>303</v>
      </c>
      <c r="E86" s="57" t="n">
        <f aca="false">J86</f>
        <v>0</v>
      </c>
      <c r="H86" s="57" t="n">
        <f aca="false">SUM(H84:H85)</f>
        <v>0</v>
      </c>
      <c r="I86" s="57" t="n">
        <f aca="false">SUM(I84:I85)</f>
        <v>0</v>
      </c>
      <c r="J86" s="57" t="n">
        <f aca="false">SUM(J84:J85)</f>
        <v>0</v>
      </c>
      <c r="L86" s="58" t="n">
        <f aca="false">SUM(L84:L85)</f>
        <v>0.01725472</v>
      </c>
      <c r="N86" s="59" t="n">
        <f aca="false">SUM(N84:N85)</f>
        <v>0</v>
      </c>
      <c r="W86" s="10" t="n">
        <f aca="false">SUM(W84:W85)</f>
        <v>78.94</v>
      </c>
    </row>
    <row r="88" customFormat="false" ht="10.5" hidden="false" customHeight="false" outlineLevel="0" collapsed="false">
      <c r="D88" s="56" t="s">
        <v>304</v>
      </c>
      <c r="E88" s="59" t="n">
        <f aca="false">J88</f>
        <v>0</v>
      </c>
      <c r="H88" s="57" t="n">
        <f aca="false">+H40+H50+H65+H72+H82+H86</f>
        <v>0</v>
      </c>
      <c r="I88" s="57" t="n">
        <f aca="false">+I40+I50+I65+I72+I82+I86</f>
        <v>0</v>
      </c>
      <c r="J88" s="57" t="n">
        <f aca="false">+J40+J50+J65+J72+J82+J86</f>
        <v>0</v>
      </c>
      <c r="L88" s="58" t="n">
        <f aca="false">+L40+L50+L65+L72+L82+L86</f>
        <v>10.30967356</v>
      </c>
      <c r="N88" s="59" t="n">
        <f aca="false">+N40+N50+N65+N72+N82+N86</f>
        <v>12.124896</v>
      </c>
      <c r="W88" s="10" t="n">
        <f aca="false">+W40+W50+W65+W72+W82+W86</f>
        <v>2212.4</v>
      </c>
    </row>
    <row r="90" customFormat="false" ht="10.5" hidden="false" customHeight="false" outlineLevel="0" collapsed="false">
      <c r="B90" s="48" t="s">
        <v>305</v>
      </c>
    </row>
    <row r="91" customFormat="false" ht="10.5" hidden="false" customHeight="false" outlineLevel="0" collapsed="false">
      <c r="B91" s="3" t="s">
        <v>306</v>
      </c>
    </row>
    <row r="92" customFormat="false" ht="19.4" hidden="false" customHeight="false" outlineLevel="0" collapsed="false">
      <c r="A92" s="1" t="n">
        <v>43</v>
      </c>
      <c r="B92" s="2" t="s">
        <v>307</v>
      </c>
      <c r="C92" s="3" t="s">
        <v>308</v>
      </c>
      <c r="D92" s="4" t="s">
        <v>309</v>
      </c>
      <c r="E92" s="5" t="n">
        <v>28</v>
      </c>
      <c r="F92" s="6" t="s">
        <v>212</v>
      </c>
      <c r="H92" s="7" t="n">
        <f aca="false">ROUND(E92*G92,2)</f>
        <v>0</v>
      </c>
      <c r="J92" s="7" t="n">
        <f aca="false">ROUND(E92*G92,2)</f>
        <v>0</v>
      </c>
      <c r="L92" s="8" t="n">
        <f aca="false">E92*K92</f>
        <v>0</v>
      </c>
      <c r="N92" s="5" t="n">
        <f aca="false">E92*M92</f>
        <v>0</v>
      </c>
      <c r="O92" s="6" t="n">
        <v>20</v>
      </c>
      <c r="P92" s="6" t="s">
        <v>80</v>
      </c>
      <c r="V92" s="9" t="s">
        <v>310</v>
      </c>
      <c r="W92" s="10" t="n">
        <v>1.848</v>
      </c>
      <c r="X92" s="3" t="s">
        <v>311</v>
      </c>
      <c r="Y92" s="3" t="s">
        <v>312</v>
      </c>
      <c r="Z92" s="6" t="s">
        <v>313</v>
      </c>
      <c r="AB92" s="6" t="n">
        <v>1</v>
      </c>
      <c r="AJ92" s="11" t="s">
        <v>314</v>
      </c>
      <c r="AK92" s="11" t="s">
        <v>86</v>
      </c>
    </row>
    <row r="93" customFormat="false" ht="12.8" hidden="false" customHeight="false" outlineLevel="0" collapsed="false">
      <c r="A93" s="1" t="n">
        <v>44</v>
      </c>
      <c r="B93" s="2" t="s">
        <v>170</v>
      </c>
      <c r="C93" s="3" t="s">
        <v>315</v>
      </c>
      <c r="D93" s="4" t="s">
        <v>316</v>
      </c>
      <c r="E93" s="5" t="n">
        <v>26.6</v>
      </c>
      <c r="F93" s="6" t="s">
        <v>317</v>
      </c>
      <c r="I93" s="7" t="n">
        <f aca="false">ROUND(E93*G93,2)</f>
        <v>0</v>
      </c>
      <c r="J93" s="7" t="n">
        <f aca="false">ROUND(E93*G93,2)</f>
        <v>0</v>
      </c>
      <c r="L93" s="8" t="n">
        <f aca="false">E93*K93</f>
        <v>0</v>
      </c>
      <c r="N93" s="5" t="n">
        <f aca="false">E93*M93</f>
        <v>0</v>
      </c>
      <c r="O93" s="6" t="n">
        <v>20</v>
      </c>
      <c r="P93" s="6" t="s">
        <v>80</v>
      </c>
      <c r="V93" s="9" t="s">
        <v>174</v>
      </c>
      <c r="X93" s="3" t="s">
        <v>318</v>
      </c>
      <c r="Y93" s="3" t="s">
        <v>318</v>
      </c>
      <c r="Z93" s="6" t="s">
        <v>319</v>
      </c>
      <c r="AA93" s="3" t="s">
        <v>320</v>
      </c>
      <c r="AB93" s="6" t="n">
        <v>8</v>
      </c>
      <c r="AJ93" s="11" t="s">
        <v>321</v>
      </c>
      <c r="AK93" s="11" t="s">
        <v>86</v>
      </c>
    </row>
    <row r="94" customFormat="false" ht="12.8" hidden="false" customHeight="false" outlineLevel="0" collapsed="false">
      <c r="D94" s="49" t="s">
        <v>322</v>
      </c>
      <c r="E94" s="50"/>
      <c r="F94" s="51"/>
      <c r="G94" s="52"/>
      <c r="H94" s="52"/>
      <c r="I94" s="52"/>
      <c r="J94" s="52"/>
      <c r="K94" s="53"/>
      <c r="L94" s="53"/>
      <c r="M94" s="50"/>
      <c r="N94" s="50"/>
      <c r="O94" s="51"/>
      <c r="P94" s="51"/>
      <c r="Q94" s="50"/>
      <c r="R94" s="50"/>
      <c r="S94" s="50"/>
      <c r="T94" s="54"/>
      <c r="U94" s="54"/>
      <c r="V94" s="54" t="s">
        <v>96</v>
      </c>
      <c r="W94" s="55"/>
      <c r="X94" s="51"/>
    </row>
    <row r="95" customFormat="false" ht="12.8" hidden="false" customHeight="false" outlineLevel="0" collapsed="false">
      <c r="A95" s="1" t="n">
        <v>45</v>
      </c>
      <c r="B95" s="2" t="s">
        <v>307</v>
      </c>
      <c r="C95" s="3" t="s">
        <v>323</v>
      </c>
      <c r="D95" s="4" t="s">
        <v>324</v>
      </c>
      <c r="E95" s="5" t="n">
        <v>50</v>
      </c>
      <c r="F95" s="6" t="s">
        <v>212</v>
      </c>
      <c r="H95" s="7" t="n">
        <f aca="false">ROUND(E95*G95,2)</f>
        <v>0</v>
      </c>
      <c r="J95" s="7" t="n">
        <f aca="false">ROUND(E95*G95,2)</f>
        <v>0</v>
      </c>
      <c r="L95" s="8" t="n">
        <f aca="false">E95*K95</f>
        <v>0</v>
      </c>
      <c r="N95" s="5" t="n">
        <f aca="false">E95*M95</f>
        <v>0</v>
      </c>
      <c r="O95" s="6" t="n">
        <v>20</v>
      </c>
      <c r="P95" s="6" t="s">
        <v>80</v>
      </c>
      <c r="V95" s="9" t="s">
        <v>310</v>
      </c>
      <c r="W95" s="10" t="n">
        <v>5.3</v>
      </c>
      <c r="X95" s="3" t="s">
        <v>325</v>
      </c>
      <c r="Y95" s="3" t="s">
        <v>326</v>
      </c>
      <c r="Z95" s="6" t="s">
        <v>313</v>
      </c>
      <c r="AB95" s="6" t="n">
        <v>1</v>
      </c>
      <c r="AJ95" s="11" t="s">
        <v>314</v>
      </c>
      <c r="AK95" s="11" t="s">
        <v>86</v>
      </c>
    </row>
    <row r="96" customFormat="false" ht="12.8" hidden="false" customHeight="false" outlineLevel="0" collapsed="false">
      <c r="A96" s="1" t="n">
        <v>46</v>
      </c>
      <c r="B96" s="2" t="s">
        <v>170</v>
      </c>
      <c r="C96" s="3" t="s">
        <v>327</v>
      </c>
      <c r="D96" s="4" t="s">
        <v>328</v>
      </c>
      <c r="E96" s="5" t="n">
        <v>31</v>
      </c>
      <c r="F96" s="6" t="s">
        <v>317</v>
      </c>
      <c r="I96" s="7" t="n">
        <f aca="false">ROUND(E96*G96,2)</f>
        <v>0</v>
      </c>
      <c r="J96" s="7" t="n">
        <f aca="false">ROUND(E96*G96,2)</f>
        <v>0</v>
      </c>
      <c r="L96" s="8" t="n">
        <f aca="false">E96*K96</f>
        <v>0</v>
      </c>
      <c r="N96" s="5" t="n">
        <f aca="false">E96*M96</f>
        <v>0</v>
      </c>
      <c r="O96" s="6" t="n">
        <v>20</v>
      </c>
      <c r="P96" s="6" t="s">
        <v>80</v>
      </c>
      <c r="V96" s="9" t="s">
        <v>174</v>
      </c>
      <c r="X96" s="3" t="s">
        <v>329</v>
      </c>
      <c r="Y96" s="3" t="s">
        <v>329</v>
      </c>
      <c r="Z96" s="6" t="s">
        <v>319</v>
      </c>
      <c r="AA96" s="3" t="s">
        <v>330</v>
      </c>
      <c r="AB96" s="6" t="n">
        <v>8</v>
      </c>
      <c r="AJ96" s="11" t="s">
        <v>321</v>
      </c>
      <c r="AK96" s="11" t="s">
        <v>86</v>
      </c>
    </row>
    <row r="97" customFormat="false" ht="12.8" hidden="false" customHeight="false" outlineLevel="0" collapsed="false">
      <c r="D97" s="49" t="s">
        <v>331</v>
      </c>
      <c r="E97" s="50"/>
      <c r="F97" s="51"/>
      <c r="G97" s="52"/>
      <c r="H97" s="52"/>
      <c r="I97" s="52"/>
      <c r="J97" s="52"/>
      <c r="K97" s="53"/>
      <c r="L97" s="53"/>
      <c r="M97" s="50"/>
      <c r="N97" s="50"/>
      <c r="O97" s="51"/>
      <c r="P97" s="51"/>
      <c r="Q97" s="50"/>
      <c r="R97" s="50"/>
      <c r="S97" s="50"/>
      <c r="T97" s="54"/>
      <c r="U97" s="54"/>
      <c r="V97" s="54" t="s">
        <v>96</v>
      </c>
      <c r="W97" s="55"/>
      <c r="X97" s="51"/>
    </row>
    <row r="98" customFormat="false" ht="12.8" hidden="false" customHeight="false" outlineLevel="0" collapsed="false">
      <c r="A98" s="1" t="n">
        <v>47</v>
      </c>
      <c r="B98" s="2" t="s">
        <v>307</v>
      </c>
      <c r="C98" s="3" t="s">
        <v>332</v>
      </c>
      <c r="D98" s="4" t="s">
        <v>333</v>
      </c>
      <c r="E98" s="5" t="n">
        <v>265</v>
      </c>
      <c r="F98" s="6" t="s">
        <v>212</v>
      </c>
      <c r="H98" s="7" t="n">
        <f aca="false">ROUND(E98*G98,2)</f>
        <v>0</v>
      </c>
      <c r="J98" s="7" t="n">
        <f aca="false">ROUND(E98*G98,2)</f>
        <v>0</v>
      </c>
      <c r="L98" s="8" t="n">
        <f aca="false">E98*K98</f>
        <v>0</v>
      </c>
      <c r="N98" s="5" t="n">
        <f aca="false">E98*M98</f>
        <v>0</v>
      </c>
      <c r="O98" s="6" t="n">
        <v>20</v>
      </c>
      <c r="P98" s="6" t="s">
        <v>80</v>
      </c>
      <c r="V98" s="9" t="s">
        <v>310</v>
      </c>
      <c r="W98" s="10" t="n">
        <v>113.685</v>
      </c>
      <c r="X98" s="3" t="s">
        <v>334</v>
      </c>
      <c r="Y98" s="3" t="s">
        <v>335</v>
      </c>
      <c r="Z98" s="6" t="s">
        <v>313</v>
      </c>
      <c r="AB98" s="6" t="n">
        <v>1</v>
      </c>
      <c r="AJ98" s="11" t="s">
        <v>314</v>
      </c>
      <c r="AK98" s="11" t="s">
        <v>86</v>
      </c>
    </row>
    <row r="99" customFormat="false" ht="12.8" hidden="false" customHeight="false" outlineLevel="0" collapsed="false">
      <c r="A99" s="1" t="n">
        <v>48</v>
      </c>
      <c r="B99" s="2" t="s">
        <v>170</v>
      </c>
      <c r="C99" s="3" t="s">
        <v>336</v>
      </c>
      <c r="D99" s="4" t="s">
        <v>337</v>
      </c>
      <c r="E99" s="5" t="n">
        <v>106</v>
      </c>
      <c r="F99" s="6" t="s">
        <v>317</v>
      </c>
      <c r="I99" s="7" t="n">
        <f aca="false">ROUND(E99*G99,2)</f>
        <v>0</v>
      </c>
      <c r="J99" s="7" t="n">
        <f aca="false">ROUND(E99*G99,2)</f>
        <v>0</v>
      </c>
      <c r="L99" s="8" t="n">
        <f aca="false">E99*K99</f>
        <v>0</v>
      </c>
      <c r="N99" s="5" t="n">
        <f aca="false">E99*M99</f>
        <v>0</v>
      </c>
      <c r="O99" s="6" t="n">
        <v>20</v>
      </c>
      <c r="P99" s="6" t="s">
        <v>80</v>
      </c>
      <c r="V99" s="9" t="s">
        <v>174</v>
      </c>
      <c r="X99" s="3" t="s">
        <v>338</v>
      </c>
      <c r="Y99" s="3" t="s">
        <v>338</v>
      </c>
      <c r="Z99" s="6" t="s">
        <v>319</v>
      </c>
      <c r="AA99" s="3" t="s">
        <v>339</v>
      </c>
      <c r="AB99" s="6" t="n">
        <v>8</v>
      </c>
      <c r="AJ99" s="11" t="s">
        <v>321</v>
      </c>
      <c r="AK99" s="11" t="s">
        <v>86</v>
      </c>
    </row>
    <row r="100" customFormat="false" ht="12.8" hidden="false" customHeight="false" outlineLevel="0" collapsed="false">
      <c r="D100" s="49" t="s">
        <v>340</v>
      </c>
      <c r="E100" s="50"/>
      <c r="F100" s="51"/>
      <c r="G100" s="52"/>
      <c r="H100" s="52"/>
      <c r="I100" s="52"/>
      <c r="J100" s="52"/>
      <c r="K100" s="53"/>
      <c r="L100" s="53"/>
      <c r="M100" s="50"/>
      <c r="N100" s="50"/>
      <c r="O100" s="51"/>
      <c r="P100" s="51"/>
      <c r="Q100" s="50"/>
      <c r="R100" s="50"/>
      <c r="S100" s="50"/>
      <c r="T100" s="54"/>
      <c r="U100" s="54"/>
      <c r="V100" s="54" t="s">
        <v>96</v>
      </c>
      <c r="W100" s="55"/>
      <c r="X100" s="51"/>
    </row>
    <row r="101" customFormat="false" ht="12.8" hidden="false" customHeight="false" outlineLevel="0" collapsed="false">
      <c r="A101" s="1" t="n">
        <v>49</v>
      </c>
      <c r="B101" s="2" t="s">
        <v>170</v>
      </c>
      <c r="C101" s="3" t="s">
        <v>341</v>
      </c>
      <c r="D101" s="4" t="s">
        <v>342</v>
      </c>
      <c r="E101" s="5" t="n">
        <v>63</v>
      </c>
      <c r="F101" s="6" t="s">
        <v>226</v>
      </c>
      <c r="I101" s="7" t="n">
        <f aca="false">ROUND(E101*G101,2)</f>
        <v>0</v>
      </c>
      <c r="J101" s="7" t="n">
        <f aca="false">ROUND(E101*G101,2)</f>
        <v>0</v>
      </c>
      <c r="L101" s="8" t="n">
        <f aca="false">E101*K101</f>
        <v>0</v>
      </c>
      <c r="N101" s="5" t="n">
        <f aca="false">E101*M101</f>
        <v>0</v>
      </c>
      <c r="O101" s="6" t="n">
        <v>20</v>
      </c>
      <c r="P101" s="6" t="s">
        <v>80</v>
      </c>
      <c r="V101" s="9" t="s">
        <v>174</v>
      </c>
      <c r="X101" s="3" t="s">
        <v>343</v>
      </c>
      <c r="Y101" s="3" t="s">
        <v>343</v>
      </c>
      <c r="Z101" s="6" t="s">
        <v>319</v>
      </c>
      <c r="AA101" s="3" t="s">
        <v>344</v>
      </c>
      <c r="AB101" s="6" t="n">
        <v>2</v>
      </c>
      <c r="AJ101" s="11" t="s">
        <v>321</v>
      </c>
      <c r="AK101" s="11" t="s">
        <v>86</v>
      </c>
    </row>
    <row r="102" customFormat="false" ht="12.8" hidden="false" customHeight="false" outlineLevel="0" collapsed="false">
      <c r="A102" s="1" t="n">
        <v>50</v>
      </c>
      <c r="B102" s="2" t="s">
        <v>170</v>
      </c>
      <c r="C102" s="3" t="s">
        <v>345</v>
      </c>
      <c r="D102" s="4" t="s">
        <v>346</v>
      </c>
      <c r="E102" s="5" t="n">
        <v>176</v>
      </c>
      <c r="F102" s="6" t="s">
        <v>226</v>
      </c>
      <c r="I102" s="7" t="n">
        <f aca="false">ROUND(E102*G102,2)</f>
        <v>0</v>
      </c>
      <c r="J102" s="7" t="n">
        <f aca="false">ROUND(E102*G102,2)</f>
        <v>0</v>
      </c>
      <c r="L102" s="8" t="n">
        <f aca="false">E102*K102</f>
        <v>0</v>
      </c>
      <c r="N102" s="5" t="n">
        <f aca="false">E102*M102</f>
        <v>0</v>
      </c>
      <c r="O102" s="6" t="n">
        <v>20</v>
      </c>
      <c r="P102" s="6" t="s">
        <v>80</v>
      </c>
      <c r="V102" s="9" t="s">
        <v>174</v>
      </c>
      <c r="X102" s="3" t="s">
        <v>347</v>
      </c>
      <c r="Y102" s="3" t="s">
        <v>347</v>
      </c>
      <c r="Z102" s="6" t="s">
        <v>319</v>
      </c>
      <c r="AA102" s="3" t="s">
        <v>348</v>
      </c>
      <c r="AB102" s="6" t="n">
        <v>2</v>
      </c>
      <c r="AJ102" s="11" t="s">
        <v>321</v>
      </c>
      <c r="AK102" s="11" t="s">
        <v>86</v>
      </c>
    </row>
    <row r="103" customFormat="false" ht="12.8" hidden="false" customHeight="false" outlineLevel="0" collapsed="false">
      <c r="A103" s="1" t="n">
        <v>51</v>
      </c>
      <c r="B103" s="2" t="s">
        <v>307</v>
      </c>
      <c r="C103" s="3" t="s">
        <v>349</v>
      </c>
      <c r="D103" s="4" t="s">
        <v>350</v>
      </c>
      <c r="E103" s="5" t="n">
        <v>265</v>
      </c>
      <c r="F103" s="6" t="s">
        <v>212</v>
      </c>
      <c r="H103" s="7" t="n">
        <f aca="false">ROUND(E103*G103,2)</f>
        <v>0</v>
      </c>
      <c r="J103" s="7" t="n">
        <f aca="false">ROUND(E103*G103,2)</f>
        <v>0</v>
      </c>
      <c r="L103" s="8" t="n">
        <f aca="false">E103*K103</f>
        <v>0</v>
      </c>
      <c r="N103" s="5" t="n">
        <f aca="false">E103*M103</f>
        <v>0</v>
      </c>
      <c r="O103" s="6" t="n">
        <v>20</v>
      </c>
      <c r="P103" s="6" t="s">
        <v>80</v>
      </c>
      <c r="V103" s="9" t="s">
        <v>310</v>
      </c>
      <c r="W103" s="10" t="n">
        <v>61.48</v>
      </c>
      <c r="X103" s="3" t="s">
        <v>351</v>
      </c>
      <c r="Y103" s="3" t="s">
        <v>352</v>
      </c>
      <c r="Z103" s="6" t="s">
        <v>313</v>
      </c>
      <c r="AB103" s="6" t="n">
        <v>1</v>
      </c>
      <c r="AJ103" s="11" t="s">
        <v>314</v>
      </c>
      <c r="AK103" s="11" t="s">
        <v>86</v>
      </c>
    </row>
    <row r="104" customFormat="false" ht="12.8" hidden="false" customHeight="false" outlineLevel="0" collapsed="false">
      <c r="A104" s="1" t="n">
        <v>52</v>
      </c>
      <c r="B104" s="2" t="s">
        <v>170</v>
      </c>
      <c r="C104" s="3" t="s">
        <v>327</v>
      </c>
      <c r="D104" s="4" t="s">
        <v>328</v>
      </c>
      <c r="E104" s="5" t="n">
        <v>164.3</v>
      </c>
      <c r="F104" s="6" t="s">
        <v>317</v>
      </c>
      <c r="I104" s="7" t="n">
        <f aca="false">ROUND(E104*G104,2)</f>
        <v>0</v>
      </c>
      <c r="J104" s="7" t="n">
        <f aca="false">ROUND(E104*G104,2)</f>
        <v>0</v>
      </c>
      <c r="L104" s="8" t="n">
        <f aca="false">E104*K104</f>
        <v>0</v>
      </c>
      <c r="N104" s="5" t="n">
        <f aca="false">E104*M104</f>
        <v>0</v>
      </c>
      <c r="O104" s="6" t="n">
        <v>20</v>
      </c>
      <c r="P104" s="6" t="s">
        <v>80</v>
      </c>
      <c r="V104" s="9" t="s">
        <v>174</v>
      </c>
      <c r="X104" s="3" t="s">
        <v>329</v>
      </c>
      <c r="Y104" s="3" t="s">
        <v>329</v>
      </c>
      <c r="Z104" s="6" t="s">
        <v>319</v>
      </c>
      <c r="AA104" s="3" t="s">
        <v>330</v>
      </c>
      <c r="AB104" s="6" t="n">
        <v>8</v>
      </c>
      <c r="AJ104" s="11" t="s">
        <v>321</v>
      </c>
      <c r="AK104" s="11" t="s">
        <v>86</v>
      </c>
    </row>
    <row r="105" customFormat="false" ht="10.5" hidden="false" customHeight="false" outlineLevel="0" collapsed="false">
      <c r="D105" s="49" t="s">
        <v>353</v>
      </c>
      <c r="E105" s="50"/>
      <c r="F105" s="51"/>
      <c r="G105" s="52"/>
      <c r="H105" s="52"/>
      <c r="I105" s="52"/>
      <c r="J105" s="52"/>
      <c r="K105" s="53"/>
      <c r="L105" s="53"/>
      <c r="M105" s="50"/>
      <c r="N105" s="50"/>
      <c r="O105" s="51"/>
      <c r="P105" s="51"/>
      <c r="Q105" s="50"/>
      <c r="R105" s="50"/>
      <c r="S105" s="50"/>
      <c r="T105" s="54"/>
      <c r="U105" s="54"/>
      <c r="V105" s="54" t="s">
        <v>96</v>
      </c>
      <c r="W105" s="55"/>
      <c r="X105" s="51"/>
    </row>
    <row r="106" customFormat="false" ht="12.8" hidden="false" customHeight="false" outlineLevel="0" collapsed="false">
      <c r="A106" s="1" t="n">
        <v>53</v>
      </c>
      <c r="B106" s="2" t="s">
        <v>307</v>
      </c>
      <c r="C106" s="3" t="s">
        <v>354</v>
      </c>
      <c r="D106" s="4" t="s">
        <v>355</v>
      </c>
      <c r="E106" s="5" t="n">
        <v>5</v>
      </c>
      <c r="F106" s="6" t="s">
        <v>226</v>
      </c>
      <c r="H106" s="7" t="n">
        <f aca="false">ROUND(E106*G106,2)</f>
        <v>0</v>
      </c>
      <c r="J106" s="7" t="n">
        <f aca="false">ROUND(E106*G106,2)</f>
        <v>0</v>
      </c>
      <c r="L106" s="8" t="n">
        <f aca="false">E106*K106</f>
        <v>0</v>
      </c>
      <c r="N106" s="5" t="n">
        <f aca="false">E106*M106</f>
        <v>0</v>
      </c>
      <c r="O106" s="6" t="n">
        <v>20</v>
      </c>
      <c r="P106" s="6" t="s">
        <v>80</v>
      </c>
      <c r="V106" s="9" t="s">
        <v>310</v>
      </c>
      <c r="W106" s="10" t="n">
        <v>2.095</v>
      </c>
      <c r="X106" s="3" t="s">
        <v>356</v>
      </c>
      <c r="Y106" s="3" t="s">
        <v>357</v>
      </c>
      <c r="Z106" s="6" t="s">
        <v>313</v>
      </c>
      <c r="AB106" s="6" t="n">
        <v>1</v>
      </c>
      <c r="AJ106" s="11" t="s">
        <v>314</v>
      </c>
      <c r="AK106" s="11" t="s">
        <v>86</v>
      </c>
    </row>
    <row r="107" customFormat="false" ht="12.8" hidden="false" customHeight="false" outlineLevel="0" collapsed="false">
      <c r="A107" s="1" t="n">
        <v>54</v>
      </c>
      <c r="B107" s="2" t="s">
        <v>170</v>
      </c>
      <c r="C107" s="3" t="s">
        <v>358</v>
      </c>
      <c r="D107" s="4" t="s">
        <v>359</v>
      </c>
      <c r="E107" s="5" t="n">
        <v>5</v>
      </c>
      <c r="F107" s="6" t="s">
        <v>226</v>
      </c>
      <c r="I107" s="7" t="n">
        <f aca="false">ROUND(E107*G107,2)</f>
        <v>0</v>
      </c>
      <c r="J107" s="7" t="n">
        <f aca="false">ROUND(E107*G107,2)</f>
        <v>0</v>
      </c>
      <c r="L107" s="8" t="n">
        <f aca="false">E107*K107</f>
        <v>0</v>
      </c>
      <c r="N107" s="5" t="n">
        <f aca="false">E107*M107</f>
        <v>0</v>
      </c>
      <c r="O107" s="6" t="n">
        <v>20</v>
      </c>
      <c r="P107" s="6" t="s">
        <v>80</v>
      </c>
      <c r="V107" s="9" t="s">
        <v>174</v>
      </c>
      <c r="X107" s="3" t="s">
        <v>360</v>
      </c>
      <c r="Y107" s="3" t="s">
        <v>360</v>
      </c>
      <c r="Z107" s="6" t="s">
        <v>319</v>
      </c>
      <c r="AA107" s="3" t="s">
        <v>361</v>
      </c>
      <c r="AB107" s="6" t="n">
        <v>2</v>
      </c>
      <c r="AJ107" s="11" t="s">
        <v>321</v>
      </c>
      <c r="AK107" s="11" t="s">
        <v>86</v>
      </c>
    </row>
    <row r="108" customFormat="false" ht="12.8" hidden="false" customHeight="false" outlineLevel="0" collapsed="false">
      <c r="A108" s="1" t="n">
        <v>55</v>
      </c>
      <c r="B108" s="2" t="s">
        <v>170</v>
      </c>
      <c r="C108" s="3" t="s">
        <v>362</v>
      </c>
      <c r="D108" s="4" t="s">
        <v>363</v>
      </c>
      <c r="E108" s="5" t="n">
        <v>5</v>
      </c>
      <c r="F108" s="6" t="s">
        <v>226</v>
      </c>
      <c r="I108" s="7" t="n">
        <f aca="false">ROUND(E108*G108,2)</f>
        <v>0</v>
      </c>
      <c r="J108" s="7" t="n">
        <f aca="false">ROUND(E108*G108,2)</f>
        <v>0</v>
      </c>
      <c r="L108" s="8" t="n">
        <f aca="false">E108*K108</f>
        <v>0</v>
      </c>
      <c r="N108" s="5" t="n">
        <f aca="false">E108*M108</f>
        <v>0</v>
      </c>
      <c r="O108" s="6" t="n">
        <v>20</v>
      </c>
      <c r="P108" s="6" t="s">
        <v>80</v>
      </c>
      <c r="V108" s="9" t="s">
        <v>174</v>
      </c>
      <c r="X108" s="3" t="s">
        <v>364</v>
      </c>
      <c r="Y108" s="3" t="s">
        <v>364</v>
      </c>
      <c r="Z108" s="6" t="s">
        <v>319</v>
      </c>
      <c r="AA108" s="3" t="s">
        <v>365</v>
      </c>
      <c r="AB108" s="6" t="n">
        <v>2</v>
      </c>
      <c r="AJ108" s="11" t="s">
        <v>321</v>
      </c>
      <c r="AK108" s="11" t="s">
        <v>86</v>
      </c>
    </row>
    <row r="109" customFormat="false" ht="12.8" hidden="false" customHeight="false" outlineLevel="0" collapsed="false">
      <c r="A109" s="1" t="n">
        <v>56</v>
      </c>
      <c r="B109" s="2" t="s">
        <v>170</v>
      </c>
      <c r="C109" s="3" t="s">
        <v>366</v>
      </c>
      <c r="D109" s="4" t="s">
        <v>367</v>
      </c>
      <c r="E109" s="5" t="n">
        <v>5</v>
      </c>
      <c r="F109" s="6" t="s">
        <v>226</v>
      </c>
      <c r="I109" s="7" t="n">
        <f aca="false">ROUND(E109*G109,2)</f>
        <v>0</v>
      </c>
      <c r="J109" s="7" t="n">
        <f aca="false">ROUND(E109*G109,2)</f>
        <v>0</v>
      </c>
      <c r="L109" s="8" t="n">
        <f aca="false">E109*K109</f>
        <v>0</v>
      </c>
      <c r="N109" s="5" t="n">
        <f aca="false">E109*M109</f>
        <v>0</v>
      </c>
      <c r="O109" s="6" t="n">
        <v>20</v>
      </c>
      <c r="P109" s="6" t="s">
        <v>80</v>
      </c>
      <c r="V109" s="9" t="s">
        <v>174</v>
      </c>
      <c r="X109" s="3" t="s">
        <v>368</v>
      </c>
      <c r="Y109" s="3" t="s">
        <v>368</v>
      </c>
      <c r="Z109" s="6" t="s">
        <v>319</v>
      </c>
      <c r="AA109" s="3" t="s">
        <v>369</v>
      </c>
      <c r="AB109" s="6" t="n">
        <v>2</v>
      </c>
      <c r="AJ109" s="11" t="s">
        <v>321</v>
      </c>
      <c r="AK109" s="11" t="s">
        <v>86</v>
      </c>
    </row>
    <row r="110" customFormat="false" ht="12.8" hidden="false" customHeight="false" outlineLevel="0" collapsed="false">
      <c r="A110" s="1" t="n">
        <v>57</v>
      </c>
      <c r="B110" s="2" t="s">
        <v>307</v>
      </c>
      <c r="C110" s="3" t="s">
        <v>370</v>
      </c>
      <c r="D110" s="4" t="s">
        <v>371</v>
      </c>
      <c r="E110" s="5" t="n">
        <v>1</v>
      </c>
      <c r="F110" s="6" t="s">
        <v>226</v>
      </c>
      <c r="H110" s="7" t="n">
        <f aca="false">ROUND(E110*G110,2)</f>
        <v>0</v>
      </c>
      <c r="J110" s="7" t="n">
        <f aca="false">ROUND(E110*G110,2)</f>
        <v>0</v>
      </c>
      <c r="L110" s="8" t="n">
        <f aca="false">E110*K110</f>
        <v>0</v>
      </c>
      <c r="N110" s="5" t="n">
        <f aca="false">E110*M110</f>
        <v>0</v>
      </c>
      <c r="O110" s="6" t="n">
        <v>20</v>
      </c>
      <c r="P110" s="6" t="s">
        <v>80</v>
      </c>
      <c r="V110" s="9" t="s">
        <v>310</v>
      </c>
      <c r="W110" s="10" t="n">
        <v>0.82</v>
      </c>
      <c r="X110" s="3" t="s">
        <v>372</v>
      </c>
      <c r="Y110" s="3" t="s">
        <v>373</v>
      </c>
      <c r="Z110" s="6" t="s">
        <v>313</v>
      </c>
      <c r="AB110" s="6" t="n">
        <v>1</v>
      </c>
      <c r="AJ110" s="11" t="s">
        <v>314</v>
      </c>
      <c r="AK110" s="11" t="s">
        <v>86</v>
      </c>
    </row>
    <row r="111" customFormat="false" ht="12.8" hidden="false" customHeight="false" outlineLevel="0" collapsed="false">
      <c r="A111" s="1" t="n">
        <v>58</v>
      </c>
      <c r="B111" s="2" t="s">
        <v>170</v>
      </c>
      <c r="C111" s="3" t="s">
        <v>374</v>
      </c>
      <c r="D111" s="4" t="s">
        <v>375</v>
      </c>
      <c r="E111" s="5" t="n">
        <v>1</v>
      </c>
      <c r="F111" s="6" t="s">
        <v>226</v>
      </c>
      <c r="I111" s="7" t="n">
        <f aca="false">ROUND(E111*G111,2)</f>
        <v>0</v>
      </c>
      <c r="J111" s="7" t="n">
        <f aca="false">ROUND(E111*G111,2)</f>
        <v>0</v>
      </c>
      <c r="L111" s="8" t="n">
        <f aca="false">E111*K111</f>
        <v>0</v>
      </c>
      <c r="N111" s="5" t="n">
        <f aca="false">E111*M111</f>
        <v>0</v>
      </c>
      <c r="O111" s="6" t="n">
        <v>20</v>
      </c>
      <c r="P111" s="6" t="s">
        <v>80</v>
      </c>
      <c r="V111" s="9" t="s">
        <v>174</v>
      </c>
      <c r="X111" s="3" t="s">
        <v>376</v>
      </c>
      <c r="Y111" s="3" t="s">
        <v>376</v>
      </c>
      <c r="Z111" s="6" t="s">
        <v>319</v>
      </c>
      <c r="AA111" s="3" t="s">
        <v>377</v>
      </c>
      <c r="AB111" s="6" t="n">
        <v>2</v>
      </c>
      <c r="AJ111" s="11" t="s">
        <v>321</v>
      </c>
      <c r="AK111" s="11" t="s">
        <v>86</v>
      </c>
    </row>
    <row r="112" customFormat="false" ht="12.8" hidden="false" customHeight="false" outlineLevel="0" collapsed="false">
      <c r="A112" s="1" t="n">
        <v>59</v>
      </c>
      <c r="B112" s="2" t="s">
        <v>170</v>
      </c>
      <c r="C112" s="3" t="s">
        <v>378</v>
      </c>
      <c r="D112" s="4" t="s">
        <v>379</v>
      </c>
      <c r="E112" s="5" t="n">
        <v>2</v>
      </c>
      <c r="F112" s="6" t="s">
        <v>226</v>
      </c>
      <c r="I112" s="7" t="n">
        <f aca="false">ROUND(E112*G112,2)</f>
        <v>0</v>
      </c>
      <c r="J112" s="7" t="n">
        <f aca="false">ROUND(E112*G112,2)</f>
        <v>0</v>
      </c>
      <c r="L112" s="8" t="n">
        <f aca="false">E112*K112</f>
        <v>0</v>
      </c>
      <c r="N112" s="5" t="n">
        <f aca="false">E112*M112</f>
        <v>0</v>
      </c>
      <c r="O112" s="6" t="n">
        <v>20</v>
      </c>
      <c r="P112" s="6" t="s">
        <v>80</v>
      </c>
      <c r="V112" s="9" t="s">
        <v>174</v>
      </c>
      <c r="X112" s="3" t="s">
        <v>380</v>
      </c>
      <c r="Y112" s="3" t="s">
        <v>380</v>
      </c>
      <c r="Z112" s="6" t="s">
        <v>319</v>
      </c>
      <c r="AA112" s="3" t="s">
        <v>381</v>
      </c>
      <c r="AB112" s="6" t="n">
        <v>2</v>
      </c>
      <c r="AJ112" s="11" t="s">
        <v>321</v>
      </c>
      <c r="AK112" s="11" t="s">
        <v>86</v>
      </c>
    </row>
    <row r="113" customFormat="false" ht="12.8" hidden="false" customHeight="false" outlineLevel="0" collapsed="false">
      <c r="A113" s="1" t="n">
        <v>60</v>
      </c>
      <c r="B113" s="2" t="s">
        <v>307</v>
      </c>
      <c r="C113" s="3" t="s">
        <v>382</v>
      </c>
      <c r="D113" s="4" t="s">
        <v>383</v>
      </c>
      <c r="E113" s="5" t="n">
        <v>55</v>
      </c>
      <c r="F113" s="6" t="s">
        <v>226</v>
      </c>
      <c r="H113" s="7" t="n">
        <f aca="false">ROUND(E113*G113,2)</f>
        <v>0</v>
      </c>
      <c r="J113" s="7" t="n">
        <f aca="false">ROUND(E113*G113,2)</f>
        <v>0</v>
      </c>
      <c r="L113" s="8" t="n">
        <f aca="false">E113*K113</f>
        <v>0</v>
      </c>
      <c r="N113" s="5" t="n">
        <f aca="false">E113*M113</f>
        <v>0</v>
      </c>
      <c r="O113" s="6" t="n">
        <v>20</v>
      </c>
      <c r="P113" s="6" t="s">
        <v>80</v>
      </c>
      <c r="V113" s="9" t="s">
        <v>310</v>
      </c>
      <c r="W113" s="10" t="n">
        <v>11.99</v>
      </c>
      <c r="X113" s="3" t="s">
        <v>384</v>
      </c>
      <c r="Y113" s="3" t="s">
        <v>385</v>
      </c>
      <c r="Z113" s="6" t="s">
        <v>313</v>
      </c>
      <c r="AB113" s="6" t="n">
        <v>1</v>
      </c>
      <c r="AJ113" s="11" t="s">
        <v>314</v>
      </c>
      <c r="AK113" s="11" t="s">
        <v>86</v>
      </c>
    </row>
    <row r="114" customFormat="false" ht="12.8" hidden="false" customHeight="false" outlineLevel="0" collapsed="false">
      <c r="D114" s="49" t="s">
        <v>386</v>
      </c>
      <c r="E114" s="50"/>
      <c r="F114" s="51"/>
      <c r="G114" s="52"/>
      <c r="H114" s="52"/>
      <c r="I114" s="52"/>
      <c r="J114" s="52"/>
      <c r="K114" s="53"/>
      <c r="L114" s="53"/>
      <c r="M114" s="50"/>
      <c r="N114" s="50"/>
      <c r="O114" s="51"/>
      <c r="P114" s="51"/>
      <c r="Q114" s="50"/>
      <c r="R114" s="50"/>
      <c r="S114" s="50"/>
      <c r="T114" s="54"/>
      <c r="U114" s="54"/>
      <c r="V114" s="54" t="s">
        <v>96</v>
      </c>
      <c r="W114" s="55"/>
      <c r="X114" s="51"/>
    </row>
    <row r="115" customFormat="false" ht="12.8" hidden="false" customHeight="false" outlineLevel="0" collapsed="false">
      <c r="D115" s="49" t="s">
        <v>387</v>
      </c>
      <c r="E115" s="50"/>
      <c r="F115" s="51"/>
      <c r="G115" s="52"/>
      <c r="H115" s="52"/>
      <c r="I115" s="52"/>
      <c r="J115" s="52"/>
      <c r="K115" s="53"/>
      <c r="L115" s="53"/>
      <c r="M115" s="50"/>
      <c r="N115" s="50"/>
      <c r="O115" s="51"/>
      <c r="P115" s="51"/>
      <c r="Q115" s="50"/>
      <c r="R115" s="50"/>
      <c r="S115" s="50"/>
      <c r="T115" s="54"/>
      <c r="U115" s="54"/>
      <c r="V115" s="54" t="s">
        <v>96</v>
      </c>
      <c r="W115" s="55"/>
      <c r="X115" s="51"/>
    </row>
    <row r="116" customFormat="false" ht="12.8" hidden="false" customHeight="false" outlineLevel="0" collapsed="false">
      <c r="A116" s="1" t="n">
        <v>61</v>
      </c>
      <c r="B116" s="2" t="s">
        <v>170</v>
      </c>
      <c r="C116" s="3" t="s">
        <v>388</v>
      </c>
      <c r="D116" s="4" t="s">
        <v>389</v>
      </c>
      <c r="E116" s="5" t="n">
        <v>42</v>
      </c>
      <c r="F116" s="6" t="s">
        <v>226</v>
      </c>
      <c r="I116" s="7" t="n">
        <f aca="false">ROUND(E116*G116,2)</f>
        <v>0</v>
      </c>
      <c r="J116" s="7" t="n">
        <f aca="false">ROUND(E116*G116,2)</f>
        <v>0</v>
      </c>
      <c r="L116" s="8" t="n">
        <f aca="false">E116*K116</f>
        <v>0</v>
      </c>
      <c r="N116" s="5" t="n">
        <f aca="false">E116*M116</f>
        <v>0</v>
      </c>
      <c r="O116" s="6" t="n">
        <v>20</v>
      </c>
      <c r="P116" s="6" t="s">
        <v>80</v>
      </c>
      <c r="V116" s="9" t="s">
        <v>174</v>
      </c>
      <c r="X116" s="3" t="s">
        <v>390</v>
      </c>
      <c r="Y116" s="3" t="s">
        <v>390</v>
      </c>
      <c r="Z116" s="6" t="s">
        <v>319</v>
      </c>
      <c r="AA116" s="3" t="s">
        <v>391</v>
      </c>
      <c r="AB116" s="6" t="n">
        <v>2</v>
      </c>
      <c r="AJ116" s="11" t="s">
        <v>321</v>
      </c>
      <c r="AK116" s="11" t="s">
        <v>86</v>
      </c>
    </row>
    <row r="117" customFormat="false" ht="12.8" hidden="false" customHeight="false" outlineLevel="0" collapsed="false">
      <c r="A117" s="1" t="n">
        <v>62</v>
      </c>
      <c r="B117" s="2" t="s">
        <v>170</v>
      </c>
      <c r="C117" s="3" t="s">
        <v>392</v>
      </c>
      <c r="D117" s="4" t="s">
        <v>393</v>
      </c>
      <c r="E117" s="5" t="n">
        <v>13</v>
      </c>
      <c r="F117" s="6" t="s">
        <v>226</v>
      </c>
      <c r="I117" s="7" t="n">
        <f aca="false">ROUND(E117*G117,2)</f>
        <v>0</v>
      </c>
      <c r="J117" s="7" t="n">
        <f aca="false">ROUND(E117*G117,2)</f>
        <v>0</v>
      </c>
      <c r="L117" s="8" t="n">
        <f aca="false">E117*K117</f>
        <v>0</v>
      </c>
      <c r="N117" s="5" t="n">
        <f aca="false">E117*M117</f>
        <v>0</v>
      </c>
      <c r="O117" s="6" t="n">
        <v>20</v>
      </c>
      <c r="P117" s="6" t="s">
        <v>80</v>
      </c>
      <c r="V117" s="9" t="s">
        <v>174</v>
      </c>
      <c r="X117" s="3" t="s">
        <v>394</v>
      </c>
      <c r="Y117" s="3" t="s">
        <v>394</v>
      </c>
      <c r="Z117" s="6" t="s">
        <v>319</v>
      </c>
      <c r="AA117" s="3" t="s">
        <v>395</v>
      </c>
      <c r="AB117" s="6" t="n">
        <v>2</v>
      </c>
      <c r="AJ117" s="11" t="s">
        <v>321</v>
      </c>
      <c r="AK117" s="11" t="s">
        <v>86</v>
      </c>
    </row>
    <row r="118" customFormat="false" ht="12.8" hidden="false" customHeight="false" outlineLevel="0" collapsed="false">
      <c r="A118" s="1" t="n">
        <v>63</v>
      </c>
      <c r="B118" s="2" t="s">
        <v>307</v>
      </c>
      <c r="C118" s="3" t="s">
        <v>396</v>
      </c>
      <c r="D118" s="4" t="s">
        <v>397</v>
      </c>
      <c r="E118" s="5" t="n">
        <v>41</v>
      </c>
      <c r="F118" s="6" t="s">
        <v>226</v>
      </c>
      <c r="H118" s="7" t="n">
        <f aca="false">ROUND(E118*G118,2)</f>
        <v>0</v>
      </c>
      <c r="J118" s="7" t="n">
        <f aca="false">ROUND(E118*G118,2)</f>
        <v>0</v>
      </c>
      <c r="L118" s="8" t="n">
        <f aca="false">E118*K118</f>
        <v>0</v>
      </c>
      <c r="N118" s="5" t="n">
        <f aca="false">E118*M118</f>
        <v>0</v>
      </c>
      <c r="O118" s="6" t="n">
        <v>20</v>
      </c>
      <c r="P118" s="6" t="s">
        <v>80</v>
      </c>
      <c r="V118" s="9" t="s">
        <v>310</v>
      </c>
      <c r="W118" s="10" t="n">
        <v>12.464</v>
      </c>
      <c r="X118" s="3" t="s">
        <v>398</v>
      </c>
      <c r="Y118" s="3" t="s">
        <v>399</v>
      </c>
      <c r="Z118" s="6" t="s">
        <v>313</v>
      </c>
      <c r="AB118" s="6" t="n">
        <v>1</v>
      </c>
      <c r="AJ118" s="11" t="s">
        <v>314</v>
      </c>
      <c r="AK118" s="11" t="s">
        <v>86</v>
      </c>
    </row>
    <row r="119" customFormat="false" ht="12.8" hidden="false" customHeight="false" outlineLevel="0" collapsed="false">
      <c r="D119" s="49" t="s">
        <v>400</v>
      </c>
      <c r="E119" s="50"/>
      <c r="F119" s="51"/>
      <c r="G119" s="52"/>
      <c r="H119" s="52"/>
      <c r="I119" s="52"/>
      <c r="J119" s="52"/>
      <c r="K119" s="53"/>
      <c r="L119" s="53"/>
      <c r="M119" s="50"/>
      <c r="N119" s="50"/>
      <c r="O119" s="51"/>
      <c r="P119" s="51"/>
      <c r="Q119" s="50"/>
      <c r="R119" s="50"/>
      <c r="S119" s="50"/>
      <c r="T119" s="54"/>
      <c r="U119" s="54"/>
      <c r="V119" s="54" t="s">
        <v>96</v>
      </c>
      <c r="W119" s="55"/>
      <c r="X119" s="51"/>
    </row>
    <row r="120" customFormat="false" ht="12.8" hidden="false" customHeight="false" outlineLevel="0" collapsed="false">
      <c r="A120" s="1" t="n">
        <v>64</v>
      </c>
      <c r="B120" s="2" t="s">
        <v>170</v>
      </c>
      <c r="C120" s="3" t="s">
        <v>401</v>
      </c>
      <c r="D120" s="4" t="s">
        <v>402</v>
      </c>
      <c r="E120" s="5" t="n">
        <v>5</v>
      </c>
      <c r="F120" s="6" t="s">
        <v>226</v>
      </c>
      <c r="I120" s="7" t="n">
        <f aca="false">ROUND(E120*G120,2)</f>
        <v>0</v>
      </c>
      <c r="J120" s="7" t="n">
        <f aca="false">ROUND(E120*G120,2)</f>
        <v>0</v>
      </c>
      <c r="L120" s="8" t="n">
        <f aca="false">E120*K120</f>
        <v>0</v>
      </c>
      <c r="N120" s="5" t="n">
        <f aca="false">E120*M120</f>
        <v>0</v>
      </c>
      <c r="O120" s="6" t="n">
        <v>20</v>
      </c>
      <c r="P120" s="6" t="s">
        <v>80</v>
      </c>
      <c r="V120" s="9" t="s">
        <v>174</v>
      </c>
      <c r="X120" s="3" t="s">
        <v>403</v>
      </c>
      <c r="Y120" s="3" t="s">
        <v>403</v>
      </c>
      <c r="Z120" s="6" t="s">
        <v>319</v>
      </c>
      <c r="AA120" s="3" t="s">
        <v>404</v>
      </c>
      <c r="AB120" s="6" t="n">
        <v>2</v>
      </c>
      <c r="AJ120" s="11" t="s">
        <v>321</v>
      </c>
      <c r="AK120" s="11" t="s">
        <v>86</v>
      </c>
    </row>
    <row r="121" customFormat="false" ht="12.8" hidden="false" customHeight="false" outlineLevel="0" collapsed="false">
      <c r="A121" s="1" t="n">
        <v>65</v>
      </c>
      <c r="B121" s="2" t="s">
        <v>170</v>
      </c>
      <c r="C121" s="3" t="s">
        <v>405</v>
      </c>
      <c r="D121" s="4" t="s">
        <v>406</v>
      </c>
      <c r="E121" s="5" t="n">
        <v>1</v>
      </c>
      <c r="F121" s="6" t="s">
        <v>226</v>
      </c>
      <c r="I121" s="7" t="n">
        <f aca="false">ROUND(E121*G121,2)</f>
        <v>0</v>
      </c>
      <c r="J121" s="7" t="n">
        <f aca="false">ROUND(E121*G121,2)</f>
        <v>0</v>
      </c>
      <c r="L121" s="8" t="n">
        <f aca="false">E121*K121</f>
        <v>0</v>
      </c>
      <c r="N121" s="5" t="n">
        <f aca="false">E121*M121</f>
        <v>0</v>
      </c>
      <c r="O121" s="6" t="n">
        <v>20</v>
      </c>
      <c r="P121" s="6" t="s">
        <v>80</v>
      </c>
      <c r="V121" s="9" t="s">
        <v>174</v>
      </c>
      <c r="X121" s="3" t="s">
        <v>407</v>
      </c>
      <c r="Y121" s="3" t="s">
        <v>407</v>
      </c>
      <c r="Z121" s="6" t="s">
        <v>319</v>
      </c>
      <c r="AA121" s="3" t="s">
        <v>408</v>
      </c>
      <c r="AB121" s="6" t="n">
        <v>2</v>
      </c>
      <c r="AJ121" s="11" t="s">
        <v>321</v>
      </c>
      <c r="AK121" s="11" t="s">
        <v>86</v>
      </c>
    </row>
    <row r="122" customFormat="false" ht="12.8" hidden="false" customHeight="false" outlineLevel="0" collapsed="false">
      <c r="A122" s="1" t="n">
        <v>66</v>
      </c>
      <c r="B122" s="2" t="s">
        <v>170</v>
      </c>
      <c r="C122" s="3" t="s">
        <v>409</v>
      </c>
      <c r="D122" s="4" t="s">
        <v>410</v>
      </c>
      <c r="E122" s="5" t="n">
        <v>11</v>
      </c>
      <c r="F122" s="6" t="s">
        <v>226</v>
      </c>
      <c r="I122" s="7" t="n">
        <f aca="false">ROUND(E122*G122,2)</f>
        <v>0</v>
      </c>
      <c r="J122" s="7" t="n">
        <f aca="false">ROUND(E122*G122,2)</f>
        <v>0</v>
      </c>
      <c r="L122" s="8" t="n">
        <f aca="false">E122*K122</f>
        <v>0</v>
      </c>
      <c r="N122" s="5" t="n">
        <f aca="false">E122*M122</f>
        <v>0</v>
      </c>
      <c r="O122" s="6" t="n">
        <v>20</v>
      </c>
      <c r="P122" s="6" t="s">
        <v>80</v>
      </c>
      <c r="V122" s="9" t="s">
        <v>174</v>
      </c>
      <c r="X122" s="3" t="s">
        <v>411</v>
      </c>
      <c r="Y122" s="3" t="s">
        <v>411</v>
      </c>
      <c r="Z122" s="6" t="s">
        <v>319</v>
      </c>
      <c r="AA122" s="3" t="s">
        <v>412</v>
      </c>
      <c r="AB122" s="6" t="n">
        <v>2</v>
      </c>
      <c r="AJ122" s="11" t="s">
        <v>321</v>
      </c>
      <c r="AK122" s="11" t="s">
        <v>86</v>
      </c>
    </row>
    <row r="123" customFormat="false" ht="12.8" hidden="false" customHeight="false" outlineLevel="0" collapsed="false">
      <c r="A123" s="1" t="n">
        <v>67</v>
      </c>
      <c r="B123" s="2" t="s">
        <v>170</v>
      </c>
      <c r="C123" s="3" t="s">
        <v>413</v>
      </c>
      <c r="D123" s="4" t="s">
        <v>414</v>
      </c>
      <c r="E123" s="5" t="n">
        <v>13</v>
      </c>
      <c r="F123" s="6" t="s">
        <v>226</v>
      </c>
      <c r="I123" s="7" t="n">
        <f aca="false">ROUND(E123*G123,2)</f>
        <v>0</v>
      </c>
      <c r="J123" s="7" t="n">
        <f aca="false">ROUND(E123*G123,2)</f>
        <v>0</v>
      </c>
      <c r="L123" s="8" t="n">
        <f aca="false">E123*K123</f>
        <v>0</v>
      </c>
      <c r="N123" s="5" t="n">
        <f aca="false">E123*M123</f>
        <v>0</v>
      </c>
      <c r="O123" s="6" t="n">
        <v>20</v>
      </c>
      <c r="P123" s="6" t="s">
        <v>80</v>
      </c>
      <c r="V123" s="9" t="s">
        <v>174</v>
      </c>
      <c r="X123" s="3" t="s">
        <v>415</v>
      </c>
      <c r="Y123" s="3" t="s">
        <v>415</v>
      </c>
      <c r="Z123" s="6" t="s">
        <v>319</v>
      </c>
      <c r="AA123" s="3" t="s">
        <v>416</v>
      </c>
      <c r="AB123" s="6" t="n">
        <v>2</v>
      </c>
      <c r="AJ123" s="11" t="s">
        <v>321</v>
      </c>
      <c r="AK123" s="11" t="s">
        <v>86</v>
      </c>
    </row>
    <row r="124" customFormat="false" ht="12.8" hidden="false" customHeight="false" outlineLevel="0" collapsed="false">
      <c r="A124" s="1" t="n">
        <v>68</v>
      </c>
      <c r="B124" s="2" t="s">
        <v>170</v>
      </c>
      <c r="C124" s="3" t="s">
        <v>417</v>
      </c>
      <c r="D124" s="4" t="s">
        <v>418</v>
      </c>
      <c r="E124" s="5" t="n">
        <v>9</v>
      </c>
      <c r="F124" s="6" t="s">
        <v>226</v>
      </c>
      <c r="I124" s="7" t="n">
        <f aca="false">ROUND(E124*G124,2)</f>
        <v>0</v>
      </c>
      <c r="J124" s="7" t="n">
        <f aca="false">ROUND(E124*G124,2)</f>
        <v>0</v>
      </c>
      <c r="L124" s="8" t="n">
        <f aca="false">E124*K124</f>
        <v>0</v>
      </c>
      <c r="N124" s="5" t="n">
        <f aca="false">E124*M124</f>
        <v>0</v>
      </c>
      <c r="O124" s="6" t="n">
        <v>20</v>
      </c>
      <c r="P124" s="6" t="s">
        <v>80</v>
      </c>
      <c r="V124" s="9" t="s">
        <v>174</v>
      </c>
      <c r="X124" s="3" t="s">
        <v>419</v>
      </c>
      <c r="Y124" s="3" t="s">
        <v>419</v>
      </c>
      <c r="Z124" s="6" t="s">
        <v>319</v>
      </c>
      <c r="AA124" s="3" t="s">
        <v>420</v>
      </c>
      <c r="AB124" s="6" t="n">
        <v>2</v>
      </c>
      <c r="AJ124" s="11" t="s">
        <v>321</v>
      </c>
      <c r="AK124" s="11" t="s">
        <v>86</v>
      </c>
    </row>
    <row r="125" customFormat="false" ht="12.8" hidden="false" customHeight="false" outlineLevel="0" collapsed="false">
      <c r="A125" s="1" t="n">
        <v>69</v>
      </c>
      <c r="B125" s="2" t="s">
        <v>170</v>
      </c>
      <c r="C125" s="3" t="s">
        <v>421</v>
      </c>
      <c r="D125" s="4" t="s">
        <v>422</v>
      </c>
      <c r="E125" s="5" t="n">
        <v>5</v>
      </c>
      <c r="F125" s="6" t="s">
        <v>226</v>
      </c>
      <c r="I125" s="7" t="n">
        <f aca="false">ROUND(E125*G125,2)</f>
        <v>0</v>
      </c>
      <c r="J125" s="7" t="n">
        <f aca="false">ROUND(E125*G125,2)</f>
        <v>0</v>
      </c>
      <c r="L125" s="8" t="n">
        <f aca="false">E125*K125</f>
        <v>0</v>
      </c>
      <c r="N125" s="5" t="n">
        <f aca="false">E125*M125</f>
        <v>0</v>
      </c>
      <c r="O125" s="6" t="n">
        <v>20</v>
      </c>
      <c r="P125" s="6" t="s">
        <v>80</v>
      </c>
      <c r="V125" s="9" t="s">
        <v>174</v>
      </c>
      <c r="X125" s="3" t="s">
        <v>423</v>
      </c>
      <c r="Y125" s="3" t="s">
        <v>423</v>
      </c>
      <c r="Z125" s="6" t="s">
        <v>319</v>
      </c>
      <c r="AA125" s="3" t="s">
        <v>424</v>
      </c>
      <c r="AB125" s="6" t="n">
        <v>2</v>
      </c>
      <c r="AJ125" s="11" t="s">
        <v>321</v>
      </c>
      <c r="AK125" s="11" t="s">
        <v>86</v>
      </c>
    </row>
    <row r="126" customFormat="false" ht="12.8" hidden="false" customHeight="false" outlineLevel="0" collapsed="false">
      <c r="A126" s="1" t="n">
        <v>70</v>
      </c>
      <c r="B126" s="2" t="s">
        <v>307</v>
      </c>
      <c r="C126" s="3" t="s">
        <v>425</v>
      </c>
      <c r="D126" s="4" t="s">
        <v>426</v>
      </c>
      <c r="E126" s="5" t="n">
        <v>9</v>
      </c>
      <c r="F126" s="6" t="s">
        <v>226</v>
      </c>
      <c r="H126" s="7" t="n">
        <f aca="false">ROUND(E126*G126,2)</f>
        <v>0</v>
      </c>
      <c r="J126" s="7" t="n">
        <f aca="false">ROUND(E126*G126,2)</f>
        <v>0</v>
      </c>
      <c r="L126" s="8" t="n">
        <f aca="false">E126*K126</f>
        <v>0</v>
      </c>
      <c r="N126" s="5" t="n">
        <f aca="false">E126*M126</f>
        <v>0</v>
      </c>
      <c r="O126" s="6" t="n">
        <v>20</v>
      </c>
      <c r="P126" s="6" t="s">
        <v>80</v>
      </c>
      <c r="V126" s="9" t="s">
        <v>310</v>
      </c>
      <c r="W126" s="10" t="n">
        <v>6.768</v>
      </c>
      <c r="X126" s="3" t="s">
        <v>427</v>
      </c>
      <c r="Y126" s="3" t="s">
        <v>428</v>
      </c>
      <c r="Z126" s="6" t="s">
        <v>313</v>
      </c>
      <c r="AB126" s="6" t="n">
        <v>1</v>
      </c>
      <c r="AJ126" s="11" t="s">
        <v>314</v>
      </c>
      <c r="AK126" s="11" t="s">
        <v>86</v>
      </c>
    </row>
    <row r="127" customFormat="false" ht="12.8" hidden="false" customHeight="false" outlineLevel="0" collapsed="false">
      <c r="A127" s="1" t="n">
        <v>71</v>
      </c>
      <c r="B127" s="2" t="s">
        <v>170</v>
      </c>
      <c r="C127" s="3" t="s">
        <v>429</v>
      </c>
      <c r="D127" s="4" t="s">
        <v>430</v>
      </c>
      <c r="E127" s="5" t="n">
        <v>9</v>
      </c>
      <c r="F127" s="6" t="s">
        <v>226</v>
      </c>
      <c r="I127" s="7" t="n">
        <f aca="false">ROUND(E127*G127,2)</f>
        <v>0</v>
      </c>
      <c r="J127" s="7" t="n">
        <f aca="false">ROUND(E127*G127,2)</f>
        <v>0</v>
      </c>
      <c r="L127" s="8" t="n">
        <f aca="false">E127*K127</f>
        <v>0</v>
      </c>
      <c r="N127" s="5" t="n">
        <f aca="false">E127*M127</f>
        <v>0</v>
      </c>
      <c r="O127" s="6" t="n">
        <v>20</v>
      </c>
      <c r="P127" s="6" t="s">
        <v>80</v>
      </c>
      <c r="V127" s="9" t="s">
        <v>174</v>
      </c>
      <c r="X127" s="3" t="s">
        <v>431</v>
      </c>
      <c r="Y127" s="3" t="s">
        <v>431</v>
      </c>
      <c r="Z127" s="6" t="s">
        <v>319</v>
      </c>
      <c r="AA127" s="3" t="s">
        <v>432</v>
      </c>
      <c r="AB127" s="6" t="n">
        <v>2</v>
      </c>
      <c r="AJ127" s="11" t="s">
        <v>321</v>
      </c>
      <c r="AK127" s="11" t="s">
        <v>86</v>
      </c>
    </row>
    <row r="128" customFormat="false" ht="12.8" hidden="false" customHeight="false" outlineLevel="0" collapsed="false">
      <c r="A128" s="1" t="n">
        <v>72</v>
      </c>
      <c r="B128" s="2" t="s">
        <v>170</v>
      </c>
      <c r="C128" s="3" t="s">
        <v>433</v>
      </c>
      <c r="D128" s="4" t="s">
        <v>434</v>
      </c>
      <c r="E128" s="5" t="n">
        <v>18</v>
      </c>
      <c r="F128" s="6" t="s">
        <v>226</v>
      </c>
      <c r="I128" s="7" t="n">
        <f aca="false">ROUND(E128*G128,2)</f>
        <v>0</v>
      </c>
      <c r="J128" s="7" t="n">
        <f aca="false">ROUND(E128*G128,2)</f>
        <v>0</v>
      </c>
      <c r="L128" s="8" t="n">
        <f aca="false">E128*K128</f>
        <v>0</v>
      </c>
      <c r="N128" s="5" t="n">
        <f aca="false">E128*M128</f>
        <v>0</v>
      </c>
      <c r="O128" s="6" t="n">
        <v>20</v>
      </c>
      <c r="P128" s="6" t="s">
        <v>80</v>
      </c>
      <c r="V128" s="9" t="s">
        <v>174</v>
      </c>
      <c r="X128" s="3" t="s">
        <v>435</v>
      </c>
      <c r="Y128" s="3" t="s">
        <v>435</v>
      </c>
      <c r="Z128" s="6" t="s">
        <v>319</v>
      </c>
      <c r="AA128" s="3" t="s">
        <v>436</v>
      </c>
      <c r="AB128" s="6" t="n">
        <v>2</v>
      </c>
      <c r="AJ128" s="11" t="s">
        <v>321</v>
      </c>
      <c r="AK128" s="11" t="s">
        <v>86</v>
      </c>
    </row>
    <row r="129" customFormat="false" ht="12.8" hidden="false" customHeight="false" outlineLevel="0" collapsed="false">
      <c r="A129" s="1" t="n">
        <v>73</v>
      </c>
      <c r="B129" s="2" t="s">
        <v>307</v>
      </c>
      <c r="C129" s="3" t="s">
        <v>437</v>
      </c>
      <c r="D129" s="4" t="s">
        <v>438</v>
      </c>
      <c r="E129" s="5" t="n">
        <v>9</v>
      </c>
      <c r="F129" s="6" t="s">
        <v>226</v>
      </c>
      <c r="H129" s="7" t="n">
        <f aca="false">ROUND(E129*G129,2)</f>
        <v>0</v>
      </c>
      <c r="J129" s="7" t="n">
        <f aca="false">ROUND(E129*G129,2)</f>
        <v>0</v>
      </c>
      <c r="L129" s="8" t="n">
        <f aca="false">E129*K129</f>
        <v>0</v>
      </c>
      <c r="N129" s="5" t="n">
        <f aca="false">E129*M129</f>
        <v>0</v>
      </c>
      <c r="O129" s="6" t="n">
        <v>20</v>
      </c>
      <c r="P129" s="6" t="s">
        <v>80</v>
      </c>
      <c r="V129" s="9" t="s">
        <v>310</v>
      </c>
      <c r="W129" s="10" t="n">
        <v>1.395</v>
      </c>
      <c r="X129" s="3" t="s">
        <v>439</v>
      </c>
      <c r="Y129" s="3" t="s">
        <v>440</v>
      </c>
      <c r="Z129" s="6" t="s">
        <v>313</v>
      </c>
      <c r="AB129" s="6" t="n">
        <v>1</v>
      </c>
      <c r="AJ129" s="11" t="s">
        <v>314</v>
      </c>
      <c r="AK129" s="11" t="s">
        <v>86</v>
      </c>
    </row>
    <row r="130" customFormat="false" ht="12.8" hidden="false" customHeight="false" outlineLevel="0" collapsed="false">
      <c r="A130" s="1" t="n">
        <v>74</v>
      </c>
      <c r="B130" s="2" t="s">
        <v>170</v>
      </c>
      <c r="C130" s="3" t="s">
        <v>441</v>
      </c>
      <c r="D130" s="4" t="s">
        <v>442</v>
      </c>
      <c r="E130" s="5" t="n">
        <v>9</v>
      </c>
      <c r="F130" s="6" t="s">
        <v>226</v>
      </c>
      <c r="I130" s="7" t="n">
        <f aca="false">ROUND(E130*G130,2)</f>
        <v>0</v>
      </c>
      <c r="J130" s="7" t="n">
        <f aca="false">ROUND(E130*G130,2)</f>
        <v>0</v>
      </c>
      <c r="L130" s="8" t="n">
        <f aca="false">E130*K130</f>
        <v>0</v>
      </c>
      <c r="N130" s="5" t="n">
        <f aca="false">E130*M130</f>
        <v>0</v>
      </c>
      <c r="O130" s="6" t="n">
        <v>20</v>
      </c>
      <c r="P130" s="6" t="s">
        <v>80</v>
      </c>
      <c r="V130" s="9" t="s">
        <v>174</v>
      </c>
      <c r="X130" s="3" t="s">
        <v>443</v>
      </c>
      <c r="Y130" s="3" t="s">
        <v>443</v>
      </c>
      <c r="Z130" s="6" t="s">
        <v>319</v>
      </c>
      <c r="AA130" s="3" t="s">
        <v>444</v>
      </c>
      <c r="AB130" s="6" t="n">
        <v>2</v>
      </c>
      <c r="AJ130" s="11" t="s">
        <v>321</v>
      </c>
      <c r="AK130" s="11" t="s">
        <v>86</v>
      </c>
    </row>
    <row r="131" customFormat="false" ht="12.8" hidden="false" customHeight="false" outlineLevel="0" collapsed="false">
      <c r="A131" s="1" t="n">
        <v>75</v>
      </c>
      <c r="B131" s="2" t="s">
        <v>307</v>
      </c>
      <c r="C131" s="3" t="s">
        <v>445</v>
      </c>
      <c r="D131" s="4" t="s">
        <v>446</v>
      </c>
      <c r="E131" s="5" t="n">
        <v>7.28</v>
      </c>
      <c r="F131" s="6" t="s">
        <v>63</v>
      </c>
      <c r="H131" s="7" t="n">
        <f aca="false">ROUND(E131*G131,2)</f>
        <v>0</v>
      </c>
      <c r="J131" s="7" t="n">
        <f aca="false">ROUND(E131*G131,2)</f>
        <v>0</v>
      </c>
      <c r="L131" s="8" t="n">
        <f aca="false">E131*K131</f>
        <v>0</v>
      </c>
      <c r="N131" s="5" t="n">
        <f aca="false">E131*M131</f>
        <v>0</v>
      </c>
      <c r="O131" s="6" t="n">
        <v>20</v>
      </c>
      <c r="P131" s="6" t="s">
        <v>80</v>
      </c>
      <c r="V131" s="9" t="s">
        <v>310</v>
      </c>
      <c r="X131" s="3" t="s">
        <v>447</v>
      </c>
      <c r="Y131" s="3" t="s">
        <v>448</v>
      </c>
      <c r="Z131" s="6" t="s">
        <v>313</v>
      </c>
      <c r="AB131" s="6" t="n">
        <v>1</v>
      </c>
      <c r="AJ131" s="11" t="s">
        <v>314</v>
      </c>
      <c r="AK131" s="11" t="s">
        <v>86</v>
      </c>
    </row>
    <row r="132" customFormat="false" ht="12.8" hidden="false" customHeight="false" outlineLevel="0" collapsed="false">
      <c r="A132" s="1" t="n">
        <v>76</v>
      </c>
      <c r="B132" s="2" t="s">
        <v>170</v>
      </c>
      <c r="C132" s="3" t="s">
        <v>449</v>
      </c>
      <c r="D132" s="4" t="s">
        <v>450</v>
      </c>
      <c r="E132" s="5" t="n">
        <v>13.333</v>
      </c>
      <c r="F132" s="6" t="s">
        <v>63</v>
      </c>
      <c r="I132" s="7" t="n">
        <f aca="false">ROUND(E132*G132,2)</f>
        <v>0</v>
      </c>
      <c r="J132" s="7" t="n">
        <f aca="false">ROUND(E132*G132,2)</f>
        <v>0</v>
      </c>
      <c r="L132" s="8" t="n">
        <f aca="false">E132*K132</f>
        <v>0</v>
      </c>
      <c r="N132" s="5" t="n">
        <f aca="false">E132*M132</f>
        <v>0</v>
      </c>
      <c r="O132" s="6" t="n">
        <v>20</v>
      </c>
      <c r="P132" s="6" t="s">
        <v>80</v>
      </c>
      <c r="V132" s="9" t="s">
        <v>174</v>
      </c>
      <c r="X132" s="3" t="s">
        <v>451</v>
      </c>
      <c r="Y132" s="3" t="s">
        <v>451</v>
      </c>
      <c r="Z132" s="6" t="s">
        <v>84</v>
      </c>
      <c r="AA132" s="3" t="s">
        <v>80</v>
      </c>
      <c r="AB132" s="6" t="n">
        <v>2</v>
      </c>
      <c r="AJ132" s="11" t="s">
        <v>321</v>
      </c>
      <c r="AK132" s="11" t="s">
        <v>86</v>
      </c>
    </row>
    <row r="133" customFormat="false" ht="12.8" hidden="false" customHeight="false" outlineLevel="0" collapsed="false">
      <c r="A133" s="1" t="n">
        <v>77</v>
      </c>
      <c r="B133" s="2" t="s">
        <v>307</v>
      </c>
      <c r="C133" s="3" t="s">
        <v>452</v>
      </c>
      <c r="D133" s="4" t="s">
        <v>453</v>
      </c>
      <c r="E133" s="5" t="n">
        <v>9</v>
      </c>
      <c r="F133" s="6" t="s">
        <v>248</v>
      </c>
      <c r="H133" s="7" t="n">
        <f aca="false">ROUND(E133*G133,2)</f>
        <v>0</v>
      </c>
      <c r="J133" s="7" t="n">
        <f aca="false">ROUND(E133*G133,2)</f>
        <v>0</v>
      </c>
      <c r="L133" s="8" t="n">
        <f aca="false">E133*K133</f>
        <v>0</v>
      </c>
      <c r="N133" s="5" t="n">
        <f aca="false">E133*M133</f>
        <v>0</v>
      </c>
      <c r="O133" s="6" t="n">
        <v>20</v>
      </c>
      <c r="P133" s="6" t="s">
        <v>80</v>
      </c>
      <c r="V133" s="9" t="s">
        <v>310</v>
      </c>
      <c r="W133" s="10" t="n">
        <v>9</v>
      </c>
      <c r="X133" s="3" t="s">
        <v>454</v>
      </c>
      <c r="Y133" s="3" t="s">
        <v>455</v>
      </c>
      <c r="Z133" s="6" t="s">
        <v>313</v>
      </c>
      <c r="AB133" s="6" t="n">
        <v>1</v>
      </c>
      <c r="AJ133" s="11" t="s">
        <v>314</v>
      </c>
      <c r="AK133" s="11" t="s">
        <v>86</v>
      </c>
    </row>
    <row r="134" customFormat="false" ht="10.5" hidden="false" customHeight="false" outlineLevel="0" collapsed="false">
      <c r="D134" s="56" t="s">
        <v>456</v>
      </c>
      <c r="E134" s="57" t="n">
        <f aca="false">J134</f>
        <v>0</v>
      </c>
      <c r="H134" s="57" t="n">
        <f aca="false">SUM(H90:H133)</f>
        <v>0</v>
      </c>
      <c r="I134" s="57" t="n">
        <f aca="false">SUM(I90:I133)</f>
        <v>0</v>
      </c>
      <c r="J134" s="57" t="n">
        <f aca="false">SUM(J90:J133)</f>
        <v>0</v>
      </c>
      <c r="L134" s="58" t="n">
        <f aca="false">SUM(L90:L133)</f>
        <v>0</v>
      </c>
      <c r="N134" s="59" t="n">
        <f aca="false">SUM(N90:N133)</f>
        <v>0</v>
      </c>
      <c r="W134" s="10" t="n">
        <f aca="false">SUM(W90:W133)</f>
        <v>226.845</v>
      </c>
    </row>
    <row r="136" customFormat="false" ht="10.5" hidden="false" customHeight="false" outlineLevel="0" collapsed="false">
      <c r="B136" s="3" t="s">
        <v>457</v>
      </c>
    </row>
    <row r="137" customFormat="false" ht="12.8" hidden="false" customHeight="false" outlineLevel="0" collapsed="false">
      <c r="A137" s="1" t="n">
        <v>78</v>
      </c>
      <c r="B137" s="2" t="s">
        <v>458</v>
      </c>
      <c r="C137" s="3" t="s">
        <v>459</v>
      </c>
      <c r="D137" s="4" t="s">
        <v>460</v>
      </c>
      <c r="E137" s="5" t="n">
        <v>21.35</v>
      </c>
      <c r="F137" s="6" t="s">
        <v>79</v>
      </c>
      <c r="H137" s="7" t="n">
        <f aca="false">ROUND(E137*G137,2)</f>
        <v>0</v>
      </c>
      <c r="J137" s="7" t="n">
        <f aca="false">ROUND(E137*G137,2)</f>
        <v>0</v>
      </c>
      <c r="L137" s="8" t="n">
        <f aca="false">E137*K137</f>
        <v>0</v>
      </c>
      <c r="N137" s="5" t="n">
        <f aca="false">E137*M137</f>
        <v>0</v>
      </c>
      <c r="O137" s="6" t="n">
        <v>20</v>
      </c>
      <c r="P137" s="6" t="s">
        <v>80</v>
      </c>
      <c r="V137" s="9" t="s">
        <v>310</v>
      </c>
      <c r="W137" s="10" t="n">
        <v>5.85</v>
      </c>
      <c r="X137" s="3" t="s">
        <v>461</v>
      </c>
      <c r="Y137" s="3" t="s">
        <v>462</v>
      </c>
      <c r="Z137" s="6" t="s">
        <v>463</v>
      </c>
      <c r="AB137" s="6" t="n">
        <v>1</v>
      </c>
      <c r="AJ137" s="11" t="s">
        <v>314</v>
      </c>
      <c r="AK137" s="11" t="s">
        <v>86</v>
      </c>
    </row>
    <row r="138" customFormat="false" ht="12.8" hidden="false" customHeight="false" outlineLevel="0" collapsed="false">
      <c r="A138" s="1" t="n">
        <v>79</v>
      </c>
      <c r="B138" s="2" t="s">
        <v>458</v>
      </c>
      <c r="C138" s="3" t="s">
        <v>464</v>
      </c>
      <c r="D138" s="4" t="s">
        <v>465</v>
      </c>
      <c r="E138" s="5" t="n">
        <v>61</v>
      </c>
      <c r="F138" s="6" t="s">
        <v>212</v>
      </c>
      <c r="H138" s="7" t="n">
        <f aca="false">ROUND(E138*G138,2)</f>
        <v>0</v>
      </c>
      <c r="J138" s="7" t="n">
        <f aca="false">ROUND(E138*G138,2)</f>
        <v>0</v>
      </c>
      <c r="L138" s="8" t="n">
        <f aca="false">E138*K138</f>
        <v>0</v>
      </c>
      <c r="N138" s="5" t="n">
        <f aca="false">E138*M138</f>
        <v>0</v>
      </c>
      <c r="O138" s="6" t="n">
        <v>20</v>
      </c>
      <c r="P138" s="6" t="s">
        <v>80</v>
      </c>
      <c r="V138" s="9" t="s">
        <v>310</v>
      </c>
      <c r="W138" s="10" t="n">
        <v>19.032</v>
      </c>
      <c r="X138" s="3" t="s">
        <v>466</v>
      </c>
      <c r="Y138" s="3" t="s">
        <v>467</v>
      </c>
      <c r="Z138" s="6" t="s">
        <v>463</v>
      </c>
      <c r="AB138" s="6" t="n">
        <v>1</v>
      </c>
      <c r="AJ138" s="11" t="s">
        <v>314</v>
      </c>
      <c r="AK138" s="11" t="s">
        <v>86</v>
      </c>
    </row>
    <row r="139" customFormat="false" ht="12.8" hidden="false" customHeight="false" outlineLevel="0" collapsed="false">
      <c r="A139" s="1" t="n">
        <v>80</v>
      </c>
      <c r="B139" s="2" t="s">
        <v>458</v>
      </c>
      <c r="C139" s="3" t="s">
        <v>468</v>
      </c>
      <c r="D139" s="4" t="s">
        <v>469</v>
      </c>
      <c r="E139" s="5" t="n">
        <v>61</v>
      </c>
      <c r="F139" s="6" t="s">
        <v>212</v>
      </c>
      <c r="H139" s="7" t="n">
        <f aca="false">ROUND(E139*G139,2)</f>
        <v>0</v>
      </c>
      <c r="J139" s="7" t="n">
        <f aca="false">ROUND(E139*G139,2)</f>
        <v>0</v>
      </c>
      <c r="L139" s="8" t="n">
        <f aca="false">E139*K139</f>
        <v>0</v>
      </c>
      <c r="N139" s="5" t="n">
        <f aca="false">E139*M139</f>
        <v>0</v>
      </c>
      <c r="O139" s="6" t="n">
        <v>20</v>
      </c>
      <c r="P139" s="6" t="s">
        <v>80</v>
      </c>
      <c r="V139" s="9" t="s">
        <v>310</v>
      </c>
      <c r="W139" s="10" t="n">
        <v>7.32</v>
      </c>
      <c r="X139" s="3" t="s">
        <v>470</v>
      </c>
      <c r="Y139" s="3" t="s">
        <v>471</v>
      </c>
      <c r="Z139" s="6" t="s">
        <v>463</v>
      </c>
      <c r="AB139" s="6" t="n">
        <v>1</v>
      </c>
      <c r="AJ139" s="11" t="s">
        <v>314</v>
      </c>
      <c r="AK139" s="11" t="s">
        <v>86</v>
      </c>
    </row>
    <row r="140" customFormat="false" ht="12.8" hidden="false" customHeight="false" outlineLevel="0" collapsed="false">
      <c r="A140" s="1" t="n">
        <v>81</v>
      </c>
      <c r="B140" s="2" t="s">
        <v>458</v>
      </c>
      <c r="C140" s="3" t="s">
        <v>472</v>
      </c>
      <c r="D140" s="4" t="s">
        <v>473</v>
      </c>
      <c r="E140" s="5" t="n">
        <v>21.35</v>
      </c>
      <c r="F140" s="6" t="s">
        <v>79</v>
      </c>
      <c r="H140" s="7" t="n">
        <f aca="false">ROUND(E140*G140,2)</f>
        <v>0</v>
      </c>
      <c r="J140" s="7" t="n">
        <f aca="false">ROUND(E140*G140,2)</f>
        <v>0</v>
      </c>
      <c r="L140" s="8" t="n">
        <f aca="false">E140*K140</f>
        <v>0</v>
      </c>
      <c r="N140" s="5" t="n">
        <f aca="false">E140*M140</f>
        <v>0</v>
      </c>
      <c r="O140" s="6" t="n">
        <v>20</v>
      </c>
      <c r="P140" s="6" t="s">
        <v>80</v>
      </c>
      <c r="V140" s="9" t="s">
        <v>310</v>
      </c>
      <c r="W140" s="10" t="n">
        <v>2.477</v>
      </c>
      <c r="X140" s="3" t="s">
        <v>474</v>
      </c>
      <c r="Y140" s="3" t="s">
        <v>475</v>
      </c>
      <c r="Z140" s="6" t="s">
        <v>463</v>
      </c>
      <c r="AB140" s="6" t="n">
        <v>1</v>
      </c>
      <c r="AJ140" s="11" t="s">
        <v>314</v>
      </c>
      <c r="AK140" s="11" t="s">
        <v>86</v>
      </c>
    </row>
    <row r="141" customFormat="false" ht="12.8" hidden="false" customHeight="false" outlineLevel="0" collapsed="false">
      <c r="A141" s="1" t="n">
        <v>82</v>
      </c>
      <c r="B141" s="2" t="s">
        <v>458</v>
      </c>
      <c r="C141" s="3" t="s">
        <v>476</v>
      </c>
      <c r="D141" s="4" t="s">
        <v>477</v>
      </c>
      <c r="E141" s="5" t="n">
        <v>21.35</v>
      </c>
      <c r="F141" s="6" t="s">
        <v>79</v>
      </c>
      <c r="H141" s="7" t="n">
        <f aca="false">ROUND(E141*G141,2)</f>
        <v>0</v>
      </c>
      <c r="J141" s="7" t="n">
        <f aca="false">ROUND(E141*G141,2)</f>
        <v>0</v>
      </c>
      <c r="L141" s="8" t="n">
        <f aca="false">E141*K141</f>
        <v>0</v>
      </c>
      <c r="N141" s="5" t="n">
        <f aca="false">E141*M141</f>
        <v>0</v>
      </c>
      <c r="O141" s="6" t="n">
        <v>20</v>
      </c>
      <c r="P141" s="6" t="s">
        <v>80</v>
      </c>
      <c r="V141" s="9" t="s">
        <v>310</v>
      </c>
      <c r="W141" s="10" t="n">
        <v>5.743</v>
      </c>
      <c r="X141" s="3" t="s">
        <v>478</v>
      </c>
      <c r="Y141" s="3" t="s">
        <v>479</v>
      </c>
      <c r="Z141" s="6" t="s">
        <v>480</v>
      </c>
      <c r="AB141" s="6" t="n">
        <v>1</v>
      </c>
      <c r="AJ141" s="11" t="s">
        <v>314</v>
      </c>
      <c r="AK141" s="11" t="s">
        <v>86</v>
      </c>
    </row>
    <row r="142" customFormat="false" ht="10.5" hidden="false" customHeight="false" outlineLevel="0" collapsed="false">
      <c r="D142" s="56" t="s">
        <v>481</v>
      </c>
      <c r="E142" s="57" t="n">
        <f aca="false">J142</f>
        <v>0</v>
      </c>
      <c r="H142" s="57" t="n">
        <f aca="false">SUM(H136:H141)</f>
        <v>0</v>
      </c>
      <c r="I142" s="57" t="n">
        <f aca="false">SUM(I136:I141)</f>
        <v>0</v>
      </c>
      <c r="J142" s="57" t="n">
        <f aca="false">SUM(J136:J141)</f>
        <v>0</v>
      </c>
      <c r="L142" s="58" t="n">
        <f aca="false">SUM(L136:L141)</f>
        <v>0</v>
      </c>
      <c r="N142" s="59" t="n">
        <f aca="false">SUM(N136:N141)</f>
        <v>0</v>
      </c>
      <c r="W142" s="10" t="n">
        <f aca="false">SUM(W136:W141)</f>
        <v>40.422</v>
      </c>
    </row>
    <row r="144" customFormat="false" ht="10.5" hidden="false" customHeight="false" outlineLevel="0" collapsed="false">
      <c r="D144" s="56" t="s">
        <v>482</v>
      </c>
      <c r="E144" s="57" t="n">
        <f aca="false">J144</f>
        <v>0</v>
      </c>
      <c r="H144" s="57" t="n">
        <f aca="false">+H134+H142</f>
        <v>0</v>
      </c>
      <c r="I144" s="57" t="n">
        <f aca="false">+I134+I142</f>
        <v>0</v>
      </c>
      <c r="J144" s="57" t="n">
        <f aca="false">+J134+J142</f>
        <v>0</v>
      </c>
      <c r="L144" s="58" t="n">
        <f aca="false">+L134+L142</f>
        <v>0</v>
      </c>
      <c r="N144" s="59" t="n">
        <f aca="false">+N134+N142</f>
        <v>0</v>
      </c>
      <c r="W144" s="10" t="n">
        <f aca="false">+W134+W142</f>
        <v>267.267</v>
      </c>
    </row>
    <row r="146" customFormat="false" ht="10.5" hidden="false" customHeight="false" outlineLevel="0" collapsed="false">
      <c r="D146" s="60" t="s">
        <v>483</v>
      </c>
      <c r="E146" s="57" t="n">
        <f aca="false">J146</f>
        <v>0</v>
      </c>
      <c r="H146" s="57" t="n">
        <f aca="false">+H35+H88+H144</f>
        <v>0</v>
      </c>
      <c r="I146" s="57" t="n">
        <f aca="false">+I35+I88+I144</f>
        <v>0</v>
      </c>
      <c r="J146" s="57" t="n">
        <f aca="false">+J35+J88+J144</f>
        <v>0</v>
      </c>
      <c r="L146" s="58" t="n">
        <f aca="false">+L35+L88+L144</f>
        <v>23.63099939</v>
      </c>
      <c r="N146" s="59" t="n">
        <f aca="false">+N35+N88+N144</f>
        <v>12.124896</v>
      </c>
      <c r="W146" s="10" t="n">
        <f aca="false">+W35+W88+W144</f>
        <v>3857.498</v>
      </c>
    </row>
  </sheetData>
  <mergeCells count="2">
    <mergeCell ref="K10:L10"/>
    <mergeCell ref="M10:N10"/>
  </mergeCells>
  <printOptions headings="false" gridLines="false" gridLinesSet="true" horizontalCentered="true" verticalCentered="false"/>
  <pageMargins left="0.196527777777778" right="0.157638888888889" top="0.629861111111111" bottom="0.590277777777778" header="0.511805555555555" footer="0.35416666666666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30"/>
  <sheetViews>
    <sheetView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pane xSplit="1" ySplit="11" topLeftCell="B12" activePane="bottomRight" state="frozen"/>
      <selection pane="topLeft" activeCell="A1" activeCellId="0" sqref="A1"/>
      <selection pane="topRight" activeCell="B1" activeCellId="0" sqref="B1"/>
      <selection pane="bottomLeft" activeCell="A12" activeCellId="0" sqref="A12"/>
      <selection pane="bottomRight" activeCell="R26" activeCellId="0" sqref="R26"/>
    </sheetView>
  </sheetViews>
  <sheetFormatPr defaultColWidth="9.19140625" defaultRowHeight="10.5" zeroHeight="false" outlineLevelRow="0" outlineLevelCol="0"/>
  <cols>
    <col collapsed="false" customWidth="true" hidden="false" outlineLevel="0" max="1" min="1" style="11" width="42.27"/>
    <col collapsed="false" customWidth="true" hidden="false" outlineLevel="0" max="4" min="2" style="13" width="9.73"/>
    <col collapsed="false" customWidth="true" hidden="false" outlineLevel="0" max="5" min="5" style="14" width="9.73"/>
    <col collapsed="false" customWidth="true" hidden="false" outlineLevel="0" max="6" min="6" style="15" width="8.72"/>
    <col collapsed="false" customWidth="true" hidden="true" outlineLevel="0" max="7" min="7" style="15" width="11.52"/>
    <col collapsed="false" customWidth="false" hidden="false" outlineLevel="0" max="23" min="8" style="11" width="9.18"/>
    <col collapsed="false" customWidth="true" hidden="false" outlineLevel="0" max="25" min="24" style="11" width="5.72"/>
    <col collapsed="false" customWidth="true" hidden="false" outlineLevel="0" max="26" min="26" style="11" width="6.54"/>
    <col collapsed="false" customWidth="true" hidden="false" outlineLevel="0" max="27" min="27" style="11" width="24.27"/>
    <col collapsed="false" customWidth="true" hidden="false" outlineLevel="0" max="28" min="28" style="11" width="4.29"/>
    <col collapsed="false" customWidth="true" hidden="false" outlineLevel="0" max="29" min="29" style="11" width="8.27"/>
    <col collapsed="false" customWidth="true" hidden="false" outlineLevel="0" max="30" min="30" style="11" width="8.72"/>
    <col collapsed="false" customWidth="false" hidden="false" outlineLevel="0" max="1024" min="31" style="11" width="9.18"/>
  </cols>
  <sheetData>
    <row r="1" s="11" customFormat="true" ht="10.5" hidden="false" customHeight="false" outlineLevel="0" collapsed="false">
      <c r="A1" s="12" t="s">
        <v>0</v>
      </c>
      <c r="B1" s="13"/>
      <c r="D1" s="13"/>
      <c r="E1" s="12" t="s">
        <v>1</v>
      </c>
      <c r="Z1" s="16" t="s">
        <v>2</v>
      </c>
      <c r="AA1" s="16" t="s">
        <v>3</v>
      </c>
      <c r="AB1" s="16" t="s">
        <v>4</v>
      </c>
      <c r="AC1" s="16" t="s">
        <v>5</v>
      </c>
      <c r="AD1" s="16" t="s">
        <v>6</v>
      </c>
    </row>
    <row r="2" s="11" customFormat="true" ht="10.5" hidden="false" customHeight="false" outlineLevel="0" collapsed="false">
      <c r="A2" s="12" t="s">
        <v>9</v>
      </c>
      <c r="B2" s="13"/>
      <c r="D2" s="13"/>
      <c r="E2" s="12" t="s">
        <v>10</v>
      </c>
      <c r="Z2" s="16" t="s">
        <v>11</v>
      </c>
      <c r="AA2" s="21" t="s">
        <v>484</v>
      </c>
      <c r="AB2" s="21" t="s">
        <v>13</v>
      </c>
      <c r="AC2" s="21"/>
      <c r="AD2" s="22"/>
    </row>
    <row r="3" s="11" customFormat="true" ht="10.5" hidden="false" customHeight="false" outlineLevel="0" collapsed="false">
      <c r="A3" s="12" t="s">
        <v>14</v>
      </c>
      <c r="B3" s="13"/>
      <c r="D3" s="13"/>
      <c r="E3" s="12" t="s">
        <v>15</v>
      </c>
      <c r="Z3" s="16" t="s">
        <v>16</v>
      </c>
      <c r="AA3" s="21" t="s">
        <v>485</v>
      </c>
      <c r="AB3" s="21" t="s">
        <v>13</v>
      </c>
      <c r="AC3" s="21" t="s">
        <v>18</v>
      </c>
      <c r="AD3" s="22" t="s">
        <v>19</v>
      </c>
    </row>
    <row r="4" s="11" customFormat="true" ht="10.5" hidden="false" customHeight="false" outlineLevel="0" collapsed="false">
      <c r="Z4" s="16" t="s">
        <v>20</v>
      </c>
      <c r="AA4" s="21" t="s">
        <v>486</v>
      </c>
      <c r="AB4" s="21" t="s">
        <v>13</v>
      </c>
      <c r="AC4" s="21"/>
      <c r="AD4" s="22"/>
    </row>
    <row r="5" s="11" customFormat="true" ht="10.5" hidden="false" customHeight="false" outlineLevel="0" collapsed="false">
      <c r="A5" s="12"/>
      <c r="Z5" s="16" t="s">
        <v>22</v>
      </c>
      <c r="AA5" s="21" t="s">
        <v>485</v>
      </c>
      <c r="AB5" s="21" t="s">
        <v>13</v>
      </c>
      <c r="AC5" s="21" t="s">
        <v>18</v>
      </c>
      <c r="AD5" s="22" t="s">
        <v>19</v>
      </c>
    </row>
    <row r="6" s="11" customFormat="true" ht="10.5" hidden="false" customHeight="false" outlineLevel="0" collapsed="false">
      <c r="A6" s="12" t="s">
        <v>23</v>
      </c>
    </row>
    <row r="7" s="11" customFormat="true" ht="10.5" hidden="false" customHeight="false" outlineLevel="0" collapsed="false">
      <c r="A7" s="12" t="s">
        <v>25</v>
      </c>
    </row>
    <row r="8" s="11" customFormat="true" ht="10.5" hidden="false" customHeight="false" outlineLevel="0" collapsed="false">
      <c r="A8" s="12"/>
    </row>
    <row r="9" customFormat="false" ht="13" hidden="false" customHeight="false" outlineLevel="0" collapsed="false">
      <c r="B9" s="28" t="str">
        <f aca="false">CONCATENATE(AA2," ",AB2," ",AC2," ",AD2)</f>
        <v>Rekapitulácia rozpočtu v EUR</v>
      </c>
      <c r="G9" s="11"/>
    </row>
    <row r="10" customFormat="false" ht="10.5" hidden="false" customHeight="false" outlineLevel="0" collapsed="false">
      <c r="A10" s="29" t="s">
        <v>487</v>
      </c>
      <c r="B10" s="29" t="s">
        <v>33</v>
      </c>
      <c r="C10" s="29" t="s">
        <v>34</v>
      </c>
      <c r="D10" s="29" t="s">
        <v>35</v>
      </c>
      <c r="E10" s="30" t="s">
        <v>488</v>
      </c>
      <c r="F10" s="30" t="s">
        <v>37</v>
      </c>
      <c r="G10" s="30" t="s">
        <v>43</v>
      </c>
    </row>
    <row r="11" customFormat="false" ht="10.5" hidden="false" customHeight="false" outlineLevel="0" collapsed="false">
      <c r="A11" s="38"/>
      <c r="B11" s="38"/>
      <c r="C11" s="38" t="s">
        <v>62</v>
      </c>
      <c r="D11" s="38"/>
      <c r="E11" s="38" t="s">
        <v>35</v>
      </c>
      <c r="F11" s="38" t="s">
        <v>35</v>
      </c>
      <c r="G11" s="38" t="s">
        <v>35</v>
      </c>
    </row>
    <row r="13" customFormat="false" ht="10.5" hidden="false" customHeight="false" outlineLevel="0" collapsed="false">
      <c r="A13" s="11" t="s">
        <v>75</v>
      </c>
      <c r="B13" s="13" t="n">
        <f aca="false">Prehlad!H19</f>
        <v>0</v>
      </c>
      <c r="C13" s="13" t="n">
        <f aca="false">Prehlad!I19</f>
        <v>0</v>
      </c>
      <c r="D13" s="13" t="n">
        <f aca="false">Prehlad!J19</f>
        <v>0</v>
      </c>
      <c r="E13" s="14" t="n">
        <f aca="false">Prehlad!L19</f>
        <v>12.08678787</v>
      </c>
      <c r="F13" s="15" t="n">
        <f aca="false">Prehlad!N19</f>
        <v>0</v>
      </c>
      <c r="G13" s="15" t="n">
        <f aca="false">Prehlad!W19</f>
        <v>595.882</v>
      </c>
    </row>
    <row r="14" customFormat="false" ht="10.5" hidden="false" customHeight="false" outlineLevel="0" collapsed="false">
      <c r="A14" s="11" t="s">
        <v>98</v>
      </c>
      <c r="B14" s="13" t="n">
        <f aca="false">Prehlad!H33</f>
        <v>0</v>
      </c>
      <c r="C14" s="13" t="n">
        <f aca="false">Prehlad!I33</f>
        <v>0</v>
      </c>
      <c r="D14" s="13" t="n">
        <f aca="false">Prehlad!J33</f>
        <v>0</v>
      </c>
      <c r="E14" s="14" t="n">
        <f aca="false">Prehlad!L33</f>
        <v>1.23453796</v>
      </c>
      <c r="F14" s="15" t="n">
        <f aca="false">Prehlad!N33</f>
        <v>0</v>
      </c>
      <c r="G14" s="15" t="n">
        <f aca="false">Prehlad!W33</f>
        <v>781.949</v>
      </c>
    </row>
    <row r="15" customFormat="false" ht="10.5" hidden="false" customHeight="false" outlineLevel="0" collapsed="false">
      <c r="A15" s="11" t="s">
        <v>151</v>
      </c>
      <c r="B15" s="13" t="n">
        <f aca="false">Prehlad!H35</f>
        <v>0</v>
      </c>
      <c r="C15" s="13" t="n">
        <f aca="false">Prehlad!I35</f>
        <v>0</v>
      </c>
      <c r="D15" s="13" t="n">
        <f aca="false">Prehlad!J35</f>
        <v>0</v>
      </c>
      <c r="E15" s="14" t="n">
        <f aca="false">Prehlad!L35</f>
        <v>13.32132583</v>
      </c>
      <c r="F15" s="15" t="n">
        <f aca="false">Prehlad!N35</f>
        <v>0</v>
      </c>
      <c r="G15" s="15" t="n">
        <f aca="false">Prehlad!W35</f>
        <v>1377.831</v>
      </c>
    </row>
    <row r="17" customFormat="false" ht="10.5" hidden="false" customHeight="false" outlineLevel="0" collapsed="false">
      <c r="A17" s="11" t="s">
        <v>153</v>
      </c>
      <c r="B17" s="13" t="n">
        <f aca="false">Prehlad!H40</f>
        <v>0</v>
      </c>
      <c r="C17" s="13" t="n">
        <f aca="false">Prehlad!I40</f>
        <v>0</v>
      </c>
      <c r="D17" s="13" t="n">
        <f aca="false">Prehlad!J40</f>
        <v>0</v>
      </c>
      <c r="E17" s="14" t="n">
        <f aca="false">Prehlad!L40</f>
        <v>0</v>
      </c>
      <c r="F17" s="15" t="n">
        <f aca="false">Prehlad!N40</f>
        <v>1.83561</v>
      </c>
      <c r="G17" s="15" t="n">
        <f aca="false">Prehlad!W40</f>
        <v>13.216</v>
      </c>
    </row>
    <row r="18" customFormat="false" ht="10.5" hidden="false" customHeight="false" outlineLevel="0" collapsed="false">
      <c r="A18" s="11" t="s">
        <v>163</v>
      </c>
      <c r="B18" s="13" t="n">
        <f aca="false">Prehlad!H50</f>
        <v>0</v>
      </c>
      <c r="C18" s="13" t="n">
        <f aca="false">Prehlad!I50</f>
        <v>0</v>
      </c>
      <c r="D18" s="13" t="n">
        <f aca="false">Prehlad!J50</f>
        <v>0</v>
      </c>
      <c r="E18" s="14" t="n">
        <f aca="false">Prehlad!L50</f>
        <v>0.98725612</v>
      </c>
      <c r="F18" s="15" t="n">
        <f aca="false">Prehlad!N50</f>
        <v>0.82602</v>
      </c>
      <c r="G18" s="15" t="n">
        <f aca="false">Prehlad!W50</f>
        <v>180.459</v>
      </c>
    </row>
    <row r="19" customFormat="false" ht="10.5" hidden="false" customHeight="false" outlineLevel="0" collapsed="false">
      <c r="A19" s="11" t="s">
        <v>200</v>
      </c>
      <c r="B19" s="13" t="n">
        <f aca="false">Prehlad!H65</f>
        <v>0</v>
      </c>
      <c r="C19" s="13" t="n">
        <f aca="false">Prehlad!I65</f>
        <v>0</v>
      </c>
      <c r="D19" s="13" t="n">
        <f aca="false">Prehlad!J65</f>
        <v>0</v>
      </c>
      <c r="E19" s="14" t="n">
        <f aca="false">Prehlad!L65</f>
        <v>9.30516272</v>
      </c>
      <c r="F19" s="15" t="n">
        <f aca="false">Prehlad!N65</f>
        <v>0.5868</v>
      </c>
      <c r="G19" s="15" t="n">
        <f aca="false">Prehlad!W65</f>
        <v>1594.705</v>
      </c>
    </row>
    <row r="20" customFormat="false" ht="10.5" hidden="false" customHeight="false" outlineLevel="0" collapsed="false">
      <c r="A20" s="11" t="s">
        <v>256</v>
      </c>
      <c r="B20" s="13" t="n">
        <f aca="false">Prehlad!H72</f>
        <v>0</v>
      </c>
      <c r="C20" s="13" t="n">
        <f aca="false">Prehlad!I72</f>
        <v>0</v>
      </c>
      <c r="D20" s="13" t="n">
        <f aca="false">Prehlad!J72</f>
        <v>0</v>
      </c>
      <c r="E20" s="14" t="n">
        <f aca="false">Prehlad!L72</f>
        <v>0</v>
      </c>
      <c r="F20" s="15" t="n">
        <f aca="false">Prehlad!N72</f>
        <v>8.876466</v>
      </c>
      <c r="G20" s="15" t="n">
        <f aca="false">Prehlad!W72</f>
        <v>275.42</v>
      </c>
    </row>
    <row r="21" customFormat="false" ht="10.5" hidden="false" customHeight="false" outlineLevel="0" collapsed="false">
      <c r="A21" s="11" t="s">
        <v>275</v>
      </c>
      <c r="B21" s="13" t="n">
        <f aca="false">Prehlad!H82</f>
        <v>0</v>
      </c>
      <c r="C21" s="13" t="n">
        <f aca="false">Prehlad!I82</f>
        <v>0</v>
      </c>
      <c r="D21" s="13" t="n">
        <f aca="false">Prehlad!J82</f>
        <v>0</v>
      </c>
      <c r="E21" s="14" t="n">
        <f aca="false">Prehlad!L82</f>
        <v>0</v>
      </c>
      <c r="F21" s="15" t="n">
        <f aca="false">Prehlad!N82</f>
        <v>0</v>
      </c>
      <c r="G21" s="15" t="n">
        <f aca="false">Prehlad!W82</f>
        <v>69.66</v>
      </c>
    </row>
    <row r="22" customFormat="false" ht="10.5" hidden="false" customHeight="false" outlineLevel="0" collapsed="false">
      <c r="A22" s="11" t="s">
        <v>296</v>
      </c>
      <c r="B22" s="13" t="n">
        <f aca="false">Prehlad!H86</f>
        <v>0</v>
      </c>
      <c r="C22" s="13" t="n">
        <f aca="false">Prehlad!I86</f>
        <v>0</v>
      </c>
      <c r="D22" s="13" t="n">
        <f aca="false">Prehlad!J86</f>
        <v>0</v>
      </c>
      <c r="E22" s="14" t="n">
        <f aca="false">Prehlad!L86</f>
        <v>0.01725472</v>
      </c>
      <c r="F22" s="15" t="n">
        <f aca="false">Prehlad!N86</f>
        <v>0</v>
      </c>
      <c r="G22" s="15" t="n">
        <f aca="false">Prehlad!W86</f>
        <v>78.94</v>
      </c>
    </row>
    <row r="23" customFormat="false" ht="10.5" hidden="false" customHeight="false" outlineLevel="0" collapsed="false">
      <c r="A23" s="11" t="s">
        <v>304</v>
      </c>
      <c r="B23" s="13" t="n">
        <f aca="false">Prehlad!H88</f>
        <v>0</v>
      </c>
      <c r="C23" s="13" t="n">
        <f aca="false">Prehlad!I88</f>
        <v>0</v>
      </c>
      <c r="D23" s="13" t="n">
        <f aca="false">Prehlad!J88</f>
        <v>0</v>
      </c>
      <c r="E23" s="14" t="n">
        <f aca="false">Prehlad!L88</f>
        <v>10.30967356</v>
      </c>
      <c r="F23" s="15" t="n">
        <f aca="false">Prehlad!N88</f>
        <v>12.124896</v>
      </c>
      <c r="G23" s="15" t="n">
        <f aca="false">Prehlad!W88</f>
        <v>2212.4</v>
      </c>
    </row>
    <row r="25" customFormat="false" ht="10.5" hidden="false" customHeight="false" outlineLevel="0" collapsed="false">
      <c r="A25" s="11" t="s">
        <v>306</v>
      </c>
      <c r="B25" s="13" t="n">
        <f aca="false">Prehlad!H134</f>
        <v>0</v>
      </c>
      <c r="C25" s="13" t="n">
        <f aca="false">Prehlad!I134</f>
        <v>0</v>
      </c>
      <c r="D25" s="13" t="n">
        <f aca="false">Prehlad!J134</f>
        <v>0</v>
      </c>
      <c r="E25" s="14" t="n">
        <f aca="false">Prehlad!L134</f>
        <v>0</v>
      </c>
      <c r="F25" s="15" t="n">
        <f aca="false">Prehlad!N134</f>
        <v>0</v>
      </c>
      <c r="G25" s="15" t="n">
        <f aca="false">Prehlad!W134</f>
        <v>226.845</v>
      </c>
    </row>
    <row r="26" customFormat="false" ht="10.5" hidden="false" customHeight="false" outlineLevel="0" collapsed="false">
      <c r="A26" s="11" t="s">
        <v>457</v>
      </c>
      <c r="B26" s="13" t="n">
        <f aca="false">Prehlad!H142</f>
        <v>0</v>
      </c>
      <c r="C26" s="13" t="n">
        <f aca="false">Prehlad!I142</f>
        <v>0</v>
      </c>
      <c r="D26" s="13" t="n">
        <f aca="false">Prehlad!J142</f>
        <v>0</v>
      </c>
      <c r="E26" s="14" t="n">
        <f aca="false">Prehlad!L142</f>
        <v>0</v>
      </c>
      <c r="F26" s="15" t="n">
        <f aca="false">Prehlad!N142</f>
        <v>0</v>
      </c>
      <c r="G26" s="15" t="n">
        <f aca="false">Prehlad!W142</f>
        <v>40.422</v>
      </c>
    </row>
    <row r="27" customFormat="false" ht="10.5" hidden="false" customHeight="false" outlineLevel="0" collapsed="false">
      <c r="A27" s="11" t="s">
        <v>482</v>
      </c>
      <c r="B27" s="13" t="n">
        <f aca="false">Prehlad!H144</f>
        <v>0</v>
      </c>
      <c r="C27" s="13" t="n">
        <f aca="false">Prehlad!I144</f>
        <v>0</v>
      </c>
      <c r="D27" s="13" t="n">
        <f aca="false">Prehlad!J144</f>
        <v>0</v>
      </c>
      <c r="E27" s="14" t="n">
        <f aca="false">Prehlad!L144</f>
        <v>0</v>
      </c>
      <c r="F27" s="15" t="n">
        <f aca="false">Prehlad!N144</f>
        <v>0</v>
      </c>
      <c r="G27" s="15" t="n">
        <f aca="false">Prehlad!W144</f>
        <v>267.267</v>
      </c>
    </row>
    <row r="30" customFormat="false" ht="10.5" hidden="false" customHeight="false" outlineLevel="0" collapsed="false">
      <c r="A30" s="11" t="s">
        <v>483</v>
      </c>
      <c r="B30" s="13" t="n">
        <f aca="false">Prehlad!H146</f>
        <v>0</v>
      </c>
      <c r="C30" s="13" t="n">
        <f aca="false">Prehlad!I146</f>
        <v>0</v>
      </c>
      <c r="D30" s="13" t="n">
        <f aca="false">Prehlad!J146</f>
        <v>0</v>
      </c>
      <c r="E30" s="14" t="n">
        <f aca="false">Prehlad!L146</f>
        <v>23.63099939</v>
      </c>
      <c r="F30" s="15" t="n">
        <f aca="false">Prehlad!N146</f>
        <v>12.124896</v>
      </c>
      <c r="G30" s="15" t="n">
        <f aca="false">Prehlad!W146</f>
        <v>3857.498</v>
      </c>
    </row>
  </sheetData>
  <printOptions headings="false" gridLines="false" gridLinesSet="true" horizontalCentered="true" verticalCentered="false"/>
  <pageMargins left="0.196527777777778" right="0.196527777777778" top="0.629861111111111" bottom="0.590277777777778" header="0.511805555555555" footer="0.35416666666666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D43"/>
  <sheetViews>
    <sheetView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9.19140625" defaultRowHeight="10.5" zeroHeight="false" outlineLevelRow="0" outlineLevelCol="0"/>
  <cols>
    <col collapsed="false" customWidth="true" hidden="false" outlineLevel="0" max="1" min="1" style="61" width="0.73"/>
    <col collapsed="false" customWidth="true" hidden="false" outlineLevel="0" max="2" min="2" style="61" width="3.71"/>
    <col collapsed="false" customWidth="true" hidden="false" outlineLevel="0" max="3" min="3" style="61" width="6.81"/>
    <col collapsed="false" customWidth="true" hidden="false" outlineLevel="0" max="6" min="4" style="61" width="14.01"/>
    <col collapsed="false" customWidth="true" hidden="false" outlineLevel="0" max="7" min="7" style="61" width="3.83"/>
    <col collapsed="false" customWidth="true" hidden="false" outlineLevel="0" max="8" min="8" style="61" width="17.73"/>
    <col collapsed="false" customWidth="true" hidden="false" outlineLevel="0" max="9" min="9" style="61" width="8.72"/>
    <col collapsed="false" customWidth="true" hidden="false" outlineLevel="0" max="10" min="10" style="61" width="14.01"/>
    <col collapsed="false" customWidth="true" hidden="false" outlineLevel="0" max="11" min="11" style="61" width="2.27"/>
    <col collapsed="false" customWidth="true" hidden="false" outlineLevel="0" max="12" min="12" style="61" width="6.81"/>
    <col collapsed="false" customWidth="false" hidden="false" outlineLevel="0" max="23" min="13" style="61" width="9.18"/>
    <col collapsed="false" customWidth="true" hidden="false" outlineLevel="0" max="25" min="24" style="61" width="5.72"/>
    <col collapsed="false" customWidth="true" hidden="false" outlineLevel="0" max="26" min="26" style="61" width="6.54"/>
    <col collapsed="false" customWidth="true" hidden="false" outlineLevel="0" max="27" min="27" style="61" width="21.44"/>
    <col collapsed="false" customWidth="true" hidden="false" outlineLevel="0" max="28" min="28" style="61" width="4.29"/>
    <col collapsed="false" customWidth="true" hidden="false" outlineLevel="0" max="29" min="29" style="61" width="8.27"/>
    <col collapsed="false" customWidth="true" hidden="false" outlineLevel="0" max="30" min="30" style="61" width="8.72"/>
    <col collapsed="false" customWidth="false" hidden="false" outlineLevel="0" max="1024" min="31" style="61" width="9.18"/>
  </cols>
  <sheetData>
    <row r="1" customFormat="false" ht="28.5" hidden="false" customHeight="true" outlineLevel="0" collapsed="false">
      <c r="B1" s="62"/>
      <c r="C1" s="62"/>
      <c r="D1" s="62"/>
      <c r="F1" s="63" t="str">
        <f aca="false">CONCATENATE(AA2," ",AB2," ",AC2," ",AD2)</f>
        <v>Krycí list rozpočtu v EUR</v>
      </c>
      <c r="G1" s="62"/>
      <c r="H1" s="62"/>
      <c r="I1" s="62"/>
      <c r="J1" s="62"/>
      <c r="Z1" s="16" t="s">
        <v>2</v>
      </c>
      <c r="AA1" s="16" t="s">
        <v>3</v>
      </c>
      <c r="AB1" s="16" t="s">
        <v>4</v>
      </c>
      <c r="AC1" s="16" t="s">
        <v>5</v>
      </c>
      <c r="AD1" s="16" t="s">
        <v>6</v>
      </c>
    </row>
    <row r="2" customFormat="false" ht="18" hidden="false" customHeight="true" outlineLevel="0" collapsed="false">
      <c r="B2" s="64"/>
      <c r="C2" s="65"/>
      <c r="D2" s="65"/>
      <c r="E2" s="65"/>
      <c r="F2" s="65"/>
      <c r="G2" s="66" t="s">
        <v>489</v>
      </c>
      <c r="H2" s="65" t="s">
        <v>490</v>
      </c>
      <c r="I2" s="65"/>
      <c r="J2" s="67"/>
      <c r="Z2" s="16" t="s">
        <v>11</v>
      </c>
      <c r="AA2" s="21" t="s">
        <v>491</v>
      </c>
      <c r="AB2" s="21" t="s">
        <v>13</v>
      </c>
      <c r="AC2" s="21"/>
      <c r="AD2" s="22"/>
    </row>
    <row r="3" customFormat="false" ht="18" hidden="false" customHeight="true" outlineLevel="0" collapsed="false">
      <c r="B3" s="68"/>
      <c r="C3" s="69" t="s">
        <v>23</v>
      </c>
      <c r="D3" s="69"/>
      <c r="E3" s="69"/>
      <c r="F3" s="69"/>
      <c r="G3" s="70" t="s">
        <v>492</v>
      </c>
      <c r="H3" s="69"/>
      <c r="I3" s="69"/>
      <c r="J3" s="71"/>
      <c r="Z3" s="16" t="s">
        <v>16</v>
      </c>
      <c r="AA3" s="21" t="s">
        <v>493</v>
      </c>
      <c r="AB3" s="21" t="s">
        <v>13</v>
      </c>
      <c r="AC3" s="21" t="s">
        <v>18</v>
      </c>
      <c r="AD3" s="22" t="s">
        <v>19</v>
      </c>
    </row>
    <row r="4" customFormat="false" ht="18" hidden="false" customHeight="true" outlineLevel="0" collapsed="false">
      <c r="B4" s="72"/>
      <c r="C4" s="73" t="s">
        <v>25</v>
      </c>
      <c r="D4" s="73"/>
      <c r="E4" s="73"/>
      <c r="F4" s="73"/>
      <c r="G4" s="74"/>
      <c r="H4" s="73"/>
      <c r="I4" s="73"/>
      <c r="J4" s="75"/>
      <c r="Z4" s="16" t="s">
        <v>20</v>
      </c>
      <c r="AA4" s="21" t="s">
        <v>494</v>
      </c>
      <c r="AB4" s="21" t="s">
        <v>13</v>
      </c>
      <c r="AC4" s="21"/>
      <c r="AD4" s="22"/>
    </row>
    <row r="5" customFormat="false" ht="18" hidden="false" customHeight="true" outlineLevel="0" collapsed="false">
      <c r="B5" s="76"/>
      <c r="C5" s="77" t="s">
        <v>495</v>
      </c>
      <c r="D5" s="77"/>
      <c r="E5" s="77" t="s">
        <v>496</v>
      </c>
      <c r="F5" s="78"/>
      <c r="G5" s="78" t="s">
        <v>497</v>
      </c>
      <c r="H5" s="77"/>
      <c r="I5" s="78" t="s">
        <v>498</v>
      </c>
      <c r="J5" s="79" t="s">
        <v>499</v>
      </c>
      <c r="Z5" s="16" t="s">
        <v>22</v>
      </c>
      <c r="AA5" s="21" t="s">
        <v>493</v>
      </c>
      <c r="AB5" s="21" t="s">
        <v>13</v>
      </c>
      <c r="AC5" s="21" t="s">
        <v>18</v>
      </c>
      <c r="AD5" s="22" t="s">
        <v>19</v>
      </c>
    </row>
    <row r="6" customFormat="false" ht="18" hidden="false" customHeight="true" outlineLevel="0" collapsed="false">
      <c r="B6" s="64"/>
      <c r="C6" s="65" t="s">
        <v>500</v>
      </c>
      <c r="D6" s="65" t="s">
        <v>501</v>
      </c>
      <c r="E6" s="65"/>
      <c r="F6" s="65"/>
      <c r="G6" s="65" t="s">
        <v>502</v>
      </c>
      <c r="H6" s="65" t="n">
        <v>314137</v>
      </c>
      <c r="I6" s="65"/>
      <c r="J6" s="67"/>
    </row>
    <row r="7" customFormat="false" ht="18" hidden="false" customHeight="true" outlineLevel="0" collapsed="false">
      <c r="B7" s="80"/>
      <c r="C7" s="81"/>
      <c r="D7" s="82" t="s">
        <v>503</v>
      </c>
      <c r="E7" s="82"/>
      <c r="F7" s="82"/>
      <c r="G7" s="82" t="s">
        <v>504</v>
      </c>
      <c r="H7" s="82" t="n">
        <v>2020553139</v>
      </c>
      <c r="I7" s="82"/>
      <c r="J7" s="83"/>
    </row>
    <row r="8" customFormat="false" ht="18" hidden="false" customHeight="true" outlineLevel="0" collapsed="false">
      <c r="B8" s="68"/>
      <c r="C8" s="69" t="s">
        <v>505</v>
      </c>
      <c r="D8" s="69" t="s">
        <v>506</v>
      </c>
      <c r="E8" s="69"/>
      <c r="F8" s="69"/>
      <c r="G8" s="69" t="s">
        <v>502</v>
      </c>
      <c r="H8" s="69"/>
      <c r="I8" s="69"/>
      <c r="J8" s="71"/>
    </row>
    <row r="9" customFormat="false" ht="18" hidden="false" customHeight="true" outlineLevel="0" collapsed="false">
      <c r="B9" s="72"/>
      <c r="C9" s="74"/>
      <c r="D9" s="73"/>
      <c r="E9" s="73"/>
      <c r="F9" s="73"/>
      <c r="G9" s="82" t="s">
        <v>504</v>
      </c>
      <c r="H9" s="73"/>
      <c r="I9" s="73"/>
      <c r="J9" s="75"/>
    </row>
    <row r="10" customFormat="false" ht="18" hidden="false" customHeight="true" outlineLevel="0" collapsed="false">
      <c r="B10" s="68"/>
      <c r="C10" s="69" t="s">
        <v>507</v>
      </c>
      <c r="D10" s="69"/>
      <c r="E10" s="69"/>
      <c r="F10" s="69"/>
      <c r="G10" s="69" t="s">
        <v>502</v>
      </c>
      <c r="H10" s="69"/>
      <c r="I10" s="69"/>
      <c r="J10" s="71"/>
    </row>
    <row r="11" customFormat="false" ht="18" hidden="false" customHeight="true" outlineLevel="0" collapsed="false">
      <c r="B11" s="84"/>
      <c r="C11" s="85"/>
      <c r="D11" s="85"/>
      <c r="E11" s="85"/>
      <c r="F11" s="85"/>
      <c r="G11" s="85" t="s">
        <v>504</v>
      </c>
      <c r="H11" s="85"/>
      <c r="I11" s="85"/>
      <c r="J11" s="86"/>
    </row>
    <row r="12" customFormat="false" ht="18" hidden="false" customHeight="true" outlineLevel="0" collapsed="false">
      <c r="B12" s="87"/>
      <c r="C12" s="65"/>
      <c r="D12" s="65"/>
      <c r="E12" s="65"/>
      <c r="F12" s="88" t="n">
        <f aca="false">IF(B12&lt;&gt;0,ROUND($J$31/B12,0),0)</f>
        <v>0</v>
      </c>
      <c r="G12" s="66"/>
      <c r="H12" s="65"/>
      <c r="I12" s="65"/>
      <c r="J12" s="89" t="n">
        <f aca="false">IF(G12&lt;&gt;0,ROUND($J$31/G12,0),0)</f>
        <v>0</v>
      </c>
    </row>
    <row r="13" customFormat="false" ht="18" hidden="false" customHeight="true" outlineLevel="0" collapsed="false">
      <c r="B13" s="90"/>
      <c r="C13" s="82"/>
      <c r="D13" s="82"/>
      <c r="E13" s="82"/>
      <c r="F13" s="91" t="n">
        <f aca="false">IF(B13&lt;&gt;0,ROUND($J$31/B13,0),0)</f>
        <v>0</v>
      </c>
      <c r="G13" s="81"/>
      <c r="H13" s="82"/>
      <c r="I13" s="82"/>
      <c r="J13" s="92" t="n">
        <f aca="false">IF(G13&lt;&gt;0,ROUND($J$31/G13,0),0)</f>
        <v>0</v>
      </c>
    </row>
    <row r="14" customFormat="false" ht="18" hidden="false" customHeight="true" outlineLevel="0" collapsed="false">
      <c r="B14" s="93"/>
      <c r="C14" s="85"/>
      <c r="D14" s="85"/>
      <c r="E14" s="85"/>
      <c r="F14" s="94" t="n">
        <f aca="false">IF(B14&lt;&gt;0,ROUND($J$31/B14,0),0)</f>
        <v>0</v>
      </c>
      <c r="G14" s="95"/>
      <c r="H14" s="85"/>
      <c r="I14" s="85"/>
      <c r="J14" s="96" t="n">
        <f aca="false">IF(G14&lt;&gt;0,ROUND($J$31/G14,0),0)</f>
        <v>0</v>
      </c>
    </row>
    <row r="15" customFormat="false" ht="18" hidden="false" customHeight="true" outlineLevel="0" collapsed="false">
      <c r="B15" s="97" t="s">
        <v>508</v>
      </c>
      <c r="C15" s="98" t="s">
        <v>509</v>
      </c>
      <c r="D15" s="99" t="s">
        <v>33</v>
      </c>
      <c r="E15" s="99" t="s">
        <v>510</v>
      </c>
      <c r="F15" s="100" t="s">
        <v>511</v>
      </c>
      <c r="G15" s="97" t="s">
        <v>512</v>
      </c>
      <c r="H15" s="101" t="s">
        <v>513</v>
      </c>
      <c r="I15" s="102"/>
      <c r="J15" s="103"/>
    </row>
    <row r="16" customFormat="false" ht="18" hidden="false" customHeight="true" outlineLevel="0" collapsed="false">
      <c r="B16" s="104" t="n">
        <v>1</v>
      </c>
      <c r="C16" s="105" t="s">
        <v>514</v>
      </c>
      <c r="D16" s="106" t="n">
        <f aca="false">Prehlad!H35</f>
        <v>0</v>
      </c>
      <c r="E16" s="106" t="n">
        <f aca="false">Prehlad!I35</f>
        <v>0</v>
      </c>
      <c r="F16" s="107" t="n">
        <f aca="false">D16+E16</f>
        <v>0</v>
      </c>
      <c r="G16" s="104" t="n">
        <v>6</v>
      </c>
      <c r="H16" s="108" t="s">
        <v>515</v>
      </c>
      <c r="I16" s="109"/>
      <c r="J16" s="107" t="n">
        <v>0</v>
      </c>
    </row>
    <row r="17" customFormat="false" ht="18" hidden="false" customHeight="true" outlineLevel="0" collapsed="false">
      <c r="B17" s="110" t="n">
        <v>2</v>
      </c>
      <c r="C17" s="111" t="s">
        <v>516</v>
      </c>
      <c r="D17" s="112" t="n">
        <f aca="false">Prehlad!H88</f>
        <v>0</v>
      </c>
      <c r="E17" s="112" t="n">
        <f aca="false">Prehlad!I88</f>
        <v>0</v>
      </c>
      <c r="F17" s="107" t="n">
        <f aca="false">D17+E17</f>
        <v>0</v>
      </c>
      <c r="G17" s="110" t="n">
        <v>7</v>
      </c>
      <c r="H17" s="113" t="s">
        <v>517</v>
      </c>
      <c r="I17" s="69"/>
      <c r="J17" s="114" t="n">
        <v>0</v>
      </c>
    </row>
    <row r="18" customFormat="false" ht="18" hidden="false" customHeight="true" outlineLevel="0" collapsed="false">
      <c r="B18" s="110" t="n">
        <v>3</v>
      </c>
      <c r="C18" s="111" t="s">
        <v>518</v>
      </c>
      <c r="D18" s="112" t="n">
        <f aca="false">Prehlad!H144</f>
        <v>0</v>
      </c>
      <c r="E18" s="112" t="n">
        <f aca="false">Prehlad!I144</f>
        <v>0</v>
      </c>
      <c r="F18" s="107" t="n">
        <f aca="false">D18+E18</f>
        <v>0</v>
      </c>
      <c r="G18" s="110" t="n">
        <v>8</v>
      </c>
      <c r="H18" s="113" t="s">
        <v>519</v>
      </c>
      <c r="I18" s="69"/>
      <c r="J18" s="114" t="n">
        <v>0</v>
      </c>
    </row>
    <row r="19" customFormat="false" ht="18" hidden="false" customHeight="true" outlineLevel="0" collapsed="false">
      <c r="B19" s="110" t="n">
        <v>4</v>
      </c>
      <c r="C19" s="111" t="s">
        <v>520</v>
      </c>
      <c r="D19" s="112"/>
      <c r="E19" s="112"/>
      <c r="F19" s="115" t="n">
        <f aca="false">D19+E19</f>
        <v>0</v>
      </c>
      <c r="G19" s="110" t="n">
        <v>9</v>
      </c>
      <c r="H19" s="113" t="s">
        <v>506</v>
      </c>
      <c r="I19" s="69"/>
      <c r="J19" s="114" t="n">
        <v>0</v>
      </c>
    </row>
    <row r="20" customFormat="false" ht="18" hidden="false" customHeight="true" outlineLevel="0" collapsed="false">
      <c r="B20" s="116" t="n">
        <v>5</v>
      </c>
      <c r="C20" s="117" t="s">
        <v>521</v>
      </c>
      <c r="D20" s="118" t="n">
        <f aca="false">SUM(D16:D19)</f>
        <v>0</v>
      </c>
      <c r="E20" s="119" t="n">
        <f aca="false">SUM(E16:E19)</f>
        <v>0</v>
      </c>
      <c r="F20" s="120" t="n">
        <f aca="false">SUM(F16:F19)</f>
        <v>0</v>
      </c>
      <c r="G20" s="121" t="n">
        <v>10</v>
      </c>
      <c r="I20" s="122" t="s">
        <v>522</v>
      </c>
      <c r="J20" s="120" t="n">
        <f aca="false">SUM(J16:J19)</f>
        <v>0</v>
      </c>
    </row>
    <row r="21" customFormat="false" ht="18" hidden="false" customHeight="true" outlineLevel="0" collapsed="false">
      <c r="B21" s="97" t="s">
        <v>523</v>
      </c>
      <c r="C21" s="123"/>
      <c r="D21" s="102" t="s">
        <v>524</v>
      </c>
      <c r="E21" s="102"/>
      <c r="F21" s="103"/>
      <c r="G21" s="97" t="s">
        <v>174</v>
      </c>
      <c r="H21" s="101" t="s">
        <v>525</v>
      </c>
      <c r="I21" s="102"/>
      <c r="J21" s="103"/>
    </row>
    <row r="22" customFormat="false" ht="18" hidden="false" customHeight="true" outlineLevel="0" collapsed="false">
      <c r="B22" s="104" t="n">
        <v>11</v>
      </c>
      <c r="C22" s="108" t="s">
        <v>526</v>
      </c>
      <c r="D22" s="124"/>
      <c r="E22" s="125" t="n">
        <v>0</v>
      </c>
      <c r="F22" s="107" t="n">
        <f aca="false">ROUND(((D16+E16+D17+E17+D18)*E22),2)</f>
        <v>0</v>
      </c>
      <c r="G22" s="110" t="n">
        <v>16</v>
      </c>
      <c r="H22" s="113" t="s">
        <v>527</v>
      </c>
      <c r="I22" s="126"/>
      <c r="J22" s="114" t="n">
        <v>0</v>
      </c>
    </row>
    <row r="23" customFormat="false" ht="18" hidden="false" customHeight="true" outlineLevel="0" collapsed="false">
      <c r="B23" s="110" t="n">
        <v>12</v>
      </c>
      <c r="C23" s="113" t="s">
        <v>528</v>
      </c>
      <c r="D23" s="127"/>
      <c r="E23" s="128" t="n">
        <v>0</v>
      </c>
      <c r="F23" s="114" t="n">
        <f aca="false">ROUND(((D16+E16+D17+E17+D18)*E23),2)</f>
        <v>0</v>
      </c>
      <c r="G23" s="110" t="n">
        <v>17</v>
      </c>
      <c r="H23" s="113" t="s">
        <v>529</v>
      </c>
      <c r="I23" s="126"/>
      <c r="J23" s="114" t="n">
        <v>0</v>
      </c>
    </row>
    <row r="24" customFormat="false" ht="18" hidden="false" customHeight="true" outlineLevel="0" collapsed="false">
      <c r="B24" s="110" t="n">
        <v>13</v>
      </c>
      <c r="C24" s="113" t="s">
        <v>530</v>
      </c>
      <c r="D24" s="127"/>
      <c r="E24" s="128" t="n">
        <v>0</v>
      </c>
      <c r="F24" s="114" t="n">
        <f aca="false">ROUND(((D16+E16+D17+E17+D18)*E24),2)</f>
        <v>0</v>
      </c>
      <c r="G24" s="110" t="n">
        <v>18</v>
      </c>
      <c r="H24" s="113" t="s">
        <v>531</v>
      </c>
      <c r="I24" s="126"/>
      <c r="J24" s="114" t="n">
        <v>0</v>
      </c>
    </row>
    <row r="25" customFormat="false" ht="18" hidden="false" customHeight="true" outlineLevel="0" collapsed="false">
      <c r="B25" s="110" t="n">
        <v>14</v>
      </c>
      <c r="C25" s="113" t="s">
        <v>506</v>
      </c>
      <c r="D25" s="127"/>
      <c r="E25" s="128" t="n">
        <v>0</v>
      </c>
      <c r="F25" s="114" t="n">
        <f aca="false">ROUND(((D16+E16+D17+E17+D18+E18)*E25),2)</f>
        <v>0</v>
      </c>
      <c r="G25" s="110" t="n">
        <v>19</v>
      </c>
      <c r="H25" s="113" t="s">
        <v>506</v>
      </c>
      <c r="I25" s="126"/>
      <c r="J25" s="114" t="n">
        <v>0</v>
      </c>
    </row>
    <row r="26" customFormat="false" ht="18" hidden="false" customHeight="true" outlineLevel="0" collapsed="false">
      <c r="B26" s="116" t="n">
        <v>15</v>
      </c>
      <c r="C26" s="129"/>
      <c r="D26" s="130"/>
      <c r="E26" s="130" t="s">
        <v>532</v>
      </c>
      <c r="F26" s="120" t="n">
        <f aca="false">SUM(F22:F25)</f>
        <v>0</v>
      </c>
      <c r="G26" s="116" t="n">
        <v>20</v>
      </c>
      <c r="H26" s="129"/>
      <c r="I26" s="130" t="s">
        <v>533</v>
      </c>
      <c r="J26" s="120" t="n">
        <f aca="false">SUM(J22:J25)</f>
        <v>0</v>
      </c>
    </row>
    <row r="27" customFormat="false" ht="18" hidden="false" customHeight="true" outlineLevel="0" collapsed="false">
      <c r="B27" s="131"/>
      <c r="C27" s="132" t="s">
        <v>534</v>
      </c>
      <c r="D27" s="133"/>
      <c r="E27" s="134" t="s">
        <v>535</v>
      </c>
      <c r="F27" s="135"/>
      <c r="G27" s="97" t="s">
        <v>81</v>
      </c>
      <c r="H27" s="101" t="s">
        <v>536</v>
      </c>
      <c r="I27" s="102"/>
      <c r="J27" s="103"/>
    </row>
    <row r="28" customFormat="false" ht="18" hidden="false" customHeight="true" outlineLevel="0" collapsed="false">
      <c r="B28" s="136"/>
      <c r="C28" s="137"/>
      <c r="D28" s="62"/>
      <c r="E28" s="138"/>
      <c r="F28" s="135"/>
      <c r="G28" s="104" t="n">
        <v>21</v>
      </c>
      <c r="H28" s="108"/>
      <c r="I28" s="139" t="s">
        <v>537</v>
      </c>
      <c r="J28" s="107" t="n">
        <f aca="false">ROUND(F20,2)+J20+F26+J26</f>
        <v>0</v>
      </c>
    </row>
    <row r="29" customFormat="false" ht="18" hidden="false" customHeight="true" outlineLevel="0" collapsed="false">
      <c r="B29" s="136"/>
      <c r="C29" s="62" t="s">
        <v>538</v>
      </c>
      <c r="D29" s="62"/>
      <c r="E29" s="140"/>
      <c r="F29" s="135"/>
      <c r="G29" s="110" t="n">
        <v>22</v>
      </c>
      <c r="H29" s="113" t="s">
        <v>539</v>
      </c>
      <c r="I29" s="141" t="n">
        <f aca="false">J28-I30</f>
        <v>0</v>
      </c>
      <c r="J29" s="114" t="n">
        <f aca="false">ROUND((I29*20)/100,2)</f>
        <v>0</v>
      </c>
    </row>
    <row r="30" customFormat="false" ht="18" hidden="false" customHeight="true" outlineLevel="0" collapsed="false">
      <c r="B30" s="68"/>
      <c r="C30" s="69" t="s">
        <v>540</v>
      </c>
      <c r="D30" s="69"/>
      <c r="E30" s="140"/>
      <c r="F30" s="135"/>
      <c r="G30" s="110" t="n">
        <v>23</v>
      </c>
      <c r="H30" s="113" t="s">
        <v>541</v>
      </c>
      <c r="I30" s="141" t="n">
        <f aca="false">SUMIF(Prehlad!O12:O10000,0,Prehlad!J12:J10000)</f>
        <v>0</v>
      </c>
      <c r="J30" s="114" t="n">
        <f aca="false">ROUND((I30*0)/100,1)</f>
        <v>0</v>
      </c>
    </row>
    <row r="31" customFormat="false" ht="18" hidden="false" customHeight="true" outlineLevel="0" collapsed="false">
      <c r="B31" s="136"/>
      <c r="C31" s="62"/>
      <c r="D31" s="62"/>
      <c r="E31" s="140"/>
      <c r="F31" s="135"/>
      <c r="G31" s="116" t="n">
        <v>24</v>
      </c>
      <c r="H31" s="129"/>
      <c r="I31" s="130" t="s">
        <v>542</v>
      </c>
      <c r="J31" s="120" t="n">
        <f aca="false">SUM(J28:J30)</f>
        <v>0</v>
      </c>
    </row>
    <row r="32" customFormat="false" ht="18" hidden="false" customHeight="true" outlineLevel="0" collapsed="false">
      <c r="B32" s="131"/>
      <c r="C32" s="62"/>
      <c r="D32" s="135"/>
      <c r="E32" s="142"/>
      <c r="F32" s="135"/>
      <c r="G32" s="143" t="s">
        <v>543</v>
      </c>
      <c r="H32" s="144" t="s">
        <v>544</v>
      </c>
      <c r="I32" s="145"/>
      <c r="J32" s="146" t="n">
        <v>0</v>
      </c>
    </row>
    <row r="33" customFormat="false" ht="18" hidden="false" customHeight="true" outlineLevel="0" collapsed="false">
      <c r="B33" s="147"/>
      <c r="C33" s="148"/>
      <c r="D33" s="132" t="s">
        <v>545</v>
      </c>
      <c r="E33" s="148"/>
      <c r="F33" s="148"/>
      <c r="G33" s="148"/>
      <c r="H33" s="148" t="s">
        <v>546</v>
      </c>
      <c r="I33" s="148"/>
      <c r="J33" s="149"/>
    </row>
    <row r="34" customFormat="false" ht="18" hidden="false" customHeight="true" outlineLevel="0" collapsed="false">
      <c r="B34" s="136"/>
      <c r="C34" s="137"/>
      <c r="D34" s="62"/>
      <c r="E34" s="62"/>
      <c r="F34" s="137"/>
      <c r="G34" s="62"/>
      <c r="H34" s="62"/>
      <c r="I34" s="62"/>
      <c r="J34" s="150"/>
    </row>
    <row r="35" customFormat="false" ht="18" hidden="false" customHeight="true" outlineLevel="0" collapsed="false">
      <c r="B35" s="136"/>
      <c r="C35" s="62" t="s">
        <v>538</v>
      </c>
      <c r="D35" s="62"/>
      <c r="E35" s="62"/>
      <c r="F35" s="137"/>
      <c r="G35" s="62" t="s">
        <v>538</v>
      </c>
      <c r="H35" s="62"/>
      <c r="I35" s="62"/>
      <c r="J35" s="150"/>
    </row>
    <row r="36" customFormat="false" ht="18" hidden="false" customHeight="true" outlineLevel="0" collapsed="false">
      <c r="B36" s="68"/>
      <c r="C36" s="69" t="s">
        <v>540</v>
      </c>
      <c r="D36" s="69"/>
      <c r="E36" s="69"/>
      <c r="F36" s="70"/>
      <c r="G36" s="69" t="s">
        <v>540</v>
      </c>
      <c r="H36" s="69"/>
      <c r="I36" s="69"/>
      <c r="J36" s="71"/>
    </row>
    <row r="37" customFormat="false" ht="18" hidden="false" customHeight="true" outlineLevel="0" collapsed="false">
      <c r="B37" s="136"/>
      <c r="C37" s="62" t="s">
        <v>535</v>
      </c>
      <c r="D37" s="62"/>
      <c r="E37" s="62"/>
      <c r="F37" s="137"/>
      <c r="G37" s="62" t="s">
        <v>535</v>
      </c>
      <c r="H37" s="62"/>
      <c r="I37" s="62"/>
      <c r="J37" s="150"/>
    </row>
    <row r="38" customFormat="false" ht="18" hidden="false" customHeight="true" outlineLevel="0" collapsed="false">
      <c r="B38" s="136"/>
      <c r="C38" s="62"/>
      <c r="D38" s="62"/>
      <c r="E38" s="62"/>
      <c r="F38" s="62"/>
      <c r="G38" s="62"/>
      <c r="H38" s="62"/>
      <c r="I38" s="62"/>
      <c r="J38" s="150"/>
    </row>
    <row r="39" customFormat="false" ht="18" hidden="false" customHeight="true" outlineLevel="0" collapsed="false">
      <c r="B39" s="136"/>
      <c r="C39" s="62"/>
      <c r="D39" s="62"/>
      <c r="E39" s="62"/>
      <c r="F39" s="62"/>
      <c r="G39" s="62"/>
      <c r="H39" s="62"/>
      <c r="I39" s="62"/>
      <c r="J39" s="150"/>
    </row>
    <row r="40" customFormat="false" ht="18" hidden="false" customHeight="true" outlineLevel="0" collapsed="false">
      <c r="B40" s="136"/>
      <c r="C40" s="62"/>
      <c r="D40" s="62"/>
      <c r="E40" s="62"/>
      <c r="F40" s="62"/>
      <c r="G40" s="62"/>
      <c r="H40" s="62"/>
      <c r="I40" s="62"/>
      <c r="J40" s="150"/>
    </row>
    <row r="41" customFormat="false" ht="18" hidden="false" customHeight="true" outlineLevel="0" collapsed="false">
      <c r="B41" s="84"/>
      <c r="C41" s="85"/>
      <c r="D41" s="85"/>
      <c r="E41" s="85"/>
      <c r="F41" s="85"/>
      <c r="G41" s="85"/>
      <c r="H41" s="85"/>
      <c r="I41" s="85"/>
      <c r="J41" s="86"/>
    </row>
    <row r="42" customFormat="false" ht="14.25" hidden="false" customHeight="true" outlineLevel="0" collapsed="false"/>
    <row r="43" customFormat="false" ht="2.25" hidden="false" customHeight="true" outlineLevel="0" collapsed="false"/>
  </sheetData>
  <printOptions headings="false" gridLines="false" gridLinesSet="true" horizontalCentered="true" verticalCentered="true"/>
  <pageMargins left="0.238888888888889" right="0.26875" top="0.354166666666667" bottom="0.432638888888889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LibreOffice/7.1.3.2$Linux_X86_64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1999-04-06T07:39:00Z</dcterms:created>
  <dc:creator>JaroM</dc:creator>
  <dc:description/>
  <cp:keywords>verejné verejné obstarávanie verejné obstarávanie 2020 výzva príloha výkaz-výmer rozpočet strecha ZŠ</cp:keywords>
  <dc:language>sk-SK</dc:language>
  <cp:lastModifiedBy>Matej Tabaček</cp:lastModifiedBy>
  <cp:lastPrinted>2021-05-06T09:12:45Z</cp:lastPrinted>
  <dcterms:modified xsi:type="dcterms:W3CDTF">2021-05-13T13:29:04Z</dcterms:modified>
  <cp:revision>2</cp:revision>
  <dc:subject>Príloha k výzve na predkladanie cenových ponúk  na stavbu: Zvýšenie energetickej účinnosti existujúceho objektu ZŠ v obci Nesluša, časť: Výmena strešnej krytiny</dc:subject>
  <dc:title>Príloha č. 3 k výzve na predkladanie cenových ponúk podľa § 117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