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MT</author>
  </authors>
  <commentList>
    <comment ref="K565" authorId="0">
      <text>
        <r>
          <rPr>
            <sz val="11"/>
            <color rgb="FF000000"/>
            <rFont val="Calibri"/>
            <family val="0"/>
          </rPr>
          <t xml:space="preserve">Zdroj?</t>
        </r>
      </text>
    </comment>
  </commentList>
</comments>
</file>

<file path=xl/sharedStrings.xml><?xml version="1.0" encoding="utf-8"?>
<sst xmlns="http://schemas.openxmlformats.org/spreadsheetml/2006/main" count="2269" uniqueCount="350">
  <si>
    <t xml:space="preserve">SUMÁR PRÍJMOV</t>
  </si>
  <si>
    <t xml:space="preserve">2020 S</t>
  </si>
  <si>
    <t xml:space="preserve">2021 S</t>
  </si>
  <si>
    <t xml:space="preserve">2022 R</t>
  </si>
  <si>
    <t xml:space="preserve">2022 S</t>
  </si>
  <si>
    <t xml:space="preserve">2023 N</t>
  </si>
  <si>
    <t xml:space="preserve">U1</t>
  </si>
  <si>
    <t xml:space="preserve">U2</t>
  </si>
  <si>
    <t xml:space="preserve">U3</t>
  </si>
  <si>
    <t xml:space="preserve">U4</t>
  </si>
  <si>
    <t xml:space="preserve">2023 U</t>
  </si>
  <si>
    <t xml:space="preserve">Č1</t>
  </si>
  <si>
    <t xml:space="preserve">P1</t>
  </si>
  <si>
    <t xml:space="preserve">Č2</t>
  </si>
  <si>
    <t xml:space="preserve">P2</t>
  </si>
  <si>
    <t xml:space="preserve">Č3</t>
  </si>
  <si>
    <t xml:space="preserve">P3</t>
  </si>
  <si>
    <t xml:space="preserve">Č4</t>
  </si>
  <si>
    <t xml:space="preserve">P4</t>
  </si>
  <si>
    <t xml:space="preserve">2024 N</t>
  </si>
  <si>
    <t xml:space="preserve">2025 N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</si>
  <si>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</si>
  <si>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</si>
  <si>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</si>
  <si>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</si>
  <si>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Ostatné príjmy</t>
  </si>
  <si>
    <t xml:space="preserve">Bežné príjmy</t>
  </si>
  <si>
    <t xml:space="preserve">Kapitálové príjmy</t>
  </si>
  <si>
    <t xml:space="preserve">Finančné operácie</t>
  </si>
  <si>
    <t xml:space="preserve">Celkové príjmy</t>
  </si>
  <si>
    <t xml:space="preserve">DAŇOVÉ PRÍJMY</t>
  </si>
  <si>
    <t xml:space="preserve">Daňové príjmy - rozpis</t>
  </si>
  <si>
    <t xml:space="preserve">FK</t>
  </si>
  <si>
    <t xml:space="preserve">EK</t>
  </si>
  <si>
    <t xml:space="preserve">Názov</t>
  </si>
  <si>
    <t xml:space="preserve">2019 S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</si>
  <si>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</si>
  <si>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</si>
  <si>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</si>
  <si>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</si>
  <si>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</si>
  <si>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</si>
  <si>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</si>
  <si>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</si>
  <si>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</si>
  <si>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</si>
  <si>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Štátne dotácie</t>
  </si>
  <si>
    <t xml:space="preserve">Nedaňové príjmy - rozpis</t>
  </si>
  <si>
    <t xml:space="preserve">PrN</t>
  </si>
  <si>
    <t xml:space="preserve">RO</t>
  </si>
  <si>
    <t xml:space="preserve">Príjmy ZŠsMŠ (RO)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</si>
  <si>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</si>
  <si>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</si>
  <si>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</si>
  <si>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</si>
  <si>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Iné nedaňové príjmy</t>
  </si>
  <si>
    <t xml:space="preserve">V tom:</t>
  </si>
  <si>
    <t xml:space="preserve">Prenájom majetku</t>
  </si>
  <si>
    <t xml:space="preserve">Správne poplatky</t>
  </si>
  <si>
    <t xml:space="preserve">Vodné</t>
  </si>
  <si>
    <t xml:space="preserve">Poplatky DOS</t>
  </si>
  <si>
    <t xml:space="preserve">Predaj dreva</t>
  </si>
  <si>
    <t xml:space="preserve">Prenájom hrobových miest</t>
  </si>
  <si>
    <t xml:space="preserve">Príspevok rodičov MŠ</t>
  </si>
  <si>
    <t xml:space="preserve">Predaj pozemkov</t>
  </si>
  <si>
    <t xml:space="preserve">Refundácia výdavkov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</si>
  <si>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</si>
  <si>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</si>
  <si>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</si>
  <si>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</si>
  <si>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</si>
  <si>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</si>
  <si>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</si>
  <si>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</si>
  <si>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</si>
  <si>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</si>
  <si>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</si>
  <si>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</si>
  <si>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Prídavky na deti</t>
  </si>
  <si>
    <t xml:space="preserve">Sčítanie 2021</t>
  </si>
  <si>
    <t xml:space="preserve">Voľby</t>
  </si>
  <si>
    <t xml:space="preserve">DOS</t>
  </si>
  <si>
    <t xml:space="preserve">Regionálny rozvoj ESF</t>
  </si>
  <si>
    <t xml:space="preserve">Podpora zamestnanosti MŠ ESF</t>
  </si>
  <si>
    <t xml:space="preserve">Ubytovanie utečenci</t>
  </si>
  <si>
    <t xml:space="preserve">Odmeny decentralizácía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</si>
  <si>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</si>
  <si>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</si>
  <si>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</si>
  <si>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</si>
  <si>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</si>
  <si>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Civilná obrana</t>
  </si>
  <si>
    <t xml:space="preserve">ZŠ vodozádržné opatrenia</t>
  </si>
  <si>
    <t xml:space="preserve">ZŠ kotolňa/zateplenie</t>
  </si>
  <si>
    <t xml:space="preserve">Vodozádržné obecný úrad</t>
  </si>
  <si>
    <t xml:space="preserve">Zdroj kytia</t>
  </si>
  <si>
    <t xml:space="preserve">Granty</t>
  </si>
  <si>
    <t xml:space="preserve">Granty (RO)</t>
  </si>
  <si>
    <t xml:space="preserve">PRÍJMOVÉ FINANČNÉ OPERÁCIE</t>
  </si>
  <si>
    <t xml:space="preserve">Nevyčerpané dotácie</t>
  </si>
  <si>
    <t xml:space="preserve">Zostatky</t>
  </si>
  <si>
    <t xml:space="preserve">Rezervný fond</t>
  </si>
  <si>
    <t xml:space="preserve">Prijaté zábezpeky</t>
  </si>
  <si>
    <t xml:space="preserve">Dotácie (RO)</t>
  </si>
  <si>
    <t xml:space="preserve">Iné zdroje (RO)</t>
  </si>
  <si>
    <t xml:space="preserve">Stravné (RO)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</si>
  <si>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</si>
  <si>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</si>
  <si>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</si>
  <si>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</si>
  <si>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</si>
  <si>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</si>
  <si>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</si>
  <si>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</si>
  <si>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</si>
  <si>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</si>
  <si>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</si>
  <si>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</si>
  <si>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</si>
  <si>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</si>
  <si>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</si>
  <si>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</si>
  <si>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</si>
  <si>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</si>
  <si>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</si>
  <si>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</si>
  <si>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</si>
  <si>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Bankové poplatky</t>
  </si>
  <si>
    <t xml:space="preserve">Poštovné</t>
  </si>
  <si>
    <t xml:space="preserve">Právne služby</t>
  </si>
  <si>
    <t xml:space="preserve">Softvér (URBIS)</t>
  </si>
  <si>
    <t xml:space="preserve">Služby ESMAO</t>
  </si>
  <si>
    <t xml:space="preserve">Prvok 1.1.5 Prevádzka</t>
  </si>
  <si>
    <t xml:space="preserve">01.1.3</t>
  </si>
  <si>
    <t xml:space="preserve">01.1.4</t>
  </si>
  <si>
    <t xml:space="preserve">Elektrina</t>
  </si>
  <si>
    <t xml:space="preserve">Plyn</t>
  </si>
  <si>
    <t xml:space="preserve">Poistenie automobilov</t>
  </si>
  <si>
    <t xml:space="preserve">Servis automobilov a strojov</t>
  </si>
  <si>
    <t xml:space="preserve">Pohonné hmoty</t>
  </si>
  <si>
    <t xml:space="preserve">Fotovoltaika – žiadosť o dotáciu/obstarávanie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</si>
  <si>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</si>
  <si>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</si>
  <si>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</si>
  <si>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</si>
  <si>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</si>
  <si>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</si>
  <si>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</si>
  <si>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</si>
  <si>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</si>
  <si>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</si>
  <si>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Ťažba, výsadba</t>
  </si>
  <si>
    <t xml:space="preserve">Podprogram 1.4 Voľby</t>
  </si>
  <si>
    <t xml:space="preserve">01.6.0</t>
  </si>
  <si>
    <t xml:space="preserve">PROGRAM 2 - ŠKOLSTVO</t>
  </si>
  <si>
    <t xml:space="preserve">Podprogram 2.1 Základná škola s materskou školou</t>
  </si>
  <si>
    <t xml:space="preserve">09.x</t>
  </si>
  <si>
    <t xml:space="preserve">Dotácie kohézny fond/plán obnovy</t>
  </si>
  <si>
    <t xml:space="preserve">111/AC/PO</t>
  </si>
  <si>
    <t xml:space="preserve">09.1.x</t>
  </si>
  <si>
    <t xml:space="preserve">09.2.x</t>
  </si>
  <si>
    <t xml:space="preserve">09.5.x</t>
  </si>
  <si>
    <t xml:space="preserve">09.6.x</t>
  </si>
  <si>
    <t xml:space="preserve">Originálne kompetencie</t>
  </si>
  <si>
    <t xml:space="preserve">Elektrina MŠ</t>
  </si>
  <si>
    <t xml:space="preserve">Plyn MŠ</t>
  </si>
  <si>
    <t xml:space="preserve">Elektrina ŠJ</t>
  </si>
  <si>
    <t xml:space="preserve">Plyn ŠJ</t>
  </si>
  <si>
    <t xml:space="preserve">Externý manažment vodozádržné/zateplenie VO a žiadosť</t>
  </si>
  <si>
    <t xml:space="preserve">Dotácia cirkevné CVČ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</si>
  <si>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</si>
  <si>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</si>
  <si>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</si>
  <si>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</si>
  <si>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Prevádzkovanie vodovodu</t>
  </si>
  <si>
    <t xml:space="preserve">Odber podzemnej vody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</si>
  <si>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</si>
  <si>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</si>
  <si>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</si>
  <si>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</si>
  <si>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Podprogram 4.3 Zberný dvor</t>
  </si>
  <si>
    <t xml:space="preserve">Poistenie budovy a techniky</t>
  </si>
  <si>
    <t xml:space="preserve">Údržba dopravných prostriedkov a strojov</t>
  </si>
  <si>
    <t xml:space="preserve">Vrátenie dotácie – porušenie zmluvy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</si>
  <si>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</si>
  <si>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</si>
  <si>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</si>
  <si>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</si>
  <si>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Prvok 5.1.2 Civilná obrana</t>
  </si>
  <si>
    <t xml:space="preserve">02.2.0</t>
  </si>
  <si>
    <t xml:space="preserve">COVID-19</t>
  </si>
  <si>
    <t xml:space="preserve">Prvok 5.1.3 Verejné osvetlenie</t>
  </si>
  <si>
    <t xml:space="preserve">06.4.0</t>
  </si>
  <si>
    <t xml:space="preserve">Dohoda údržbár</t>
  </si>
  <si>
    <t xml:space="preserve">Prvok 5.1.4 Prevencia kriminality</t>
  </si>
  <si>
    <t xml:space="preserve">03.6.0</t>
  </si>
  <si>
    <t xml:space="preserve">Podprogram 5.2 Komunikácie a verejné priestranstvá</t>
  </si>
  <si>
    <t xml:space="preserve">1AC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</si>
  <si>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</si>
  <si>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</si>
  <si>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</si>
  <si>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</si>
  <si>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Dopravné značenie</t>
  </si>
  <si>
    <t xml:space="preserve">Kanály</t>
  </si>
  <si>
    <t xml:space="preserve">Prvok 5.2.2 Verejné priestranstvá</t>
  </si>
  <si>
    <t xml:space="preserve">06.2.0</t>
  </si>
  <si>
    <t xml:space="preserve">Elektrina centrum</t>
  </si>
  <si>
    <t xml:space="preserve">Externý manažment vodozádržné OcÚ</t>
  </si>
  <si>
    <t xml:space="preserve">Prvok 5.2.3 Regionálny rozvoj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</si>
  <si>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</si>
  <si>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</si>
  <si>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</si>
  <si>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</si>
  <si>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</si>
  <si>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131I</t>
  </si>
  <si>
    <t xml:space="preserve">Prvok 6.1.2 Ostatné športové kluby</t>
  </si>
  <si>
    <t xml:space="preserve">Šachový klub</t>
  </si>
  <si>
    <t xml:space="preserve">OZ Bajk Relax Kysuce</t>
  </si>
  <si>
    <t xml:space="preserve">Škola vzpierania</t>
  </si>
  <si>
    <t xml:space="preserve">Podprogram 6.2 Kultúra</t>
  </si>
  <si>
    <t xml:space="preserve">Prvok 6.2.1 Kultúrny dom</t>
  </si>
  <si>
    <t xml:space="preserve">08.2.0</t>
  </si>
  <si>
    <t xml:space="preserve">Prvok 6.2.2 Kultúrne akcie</t>
  </si>
  <si>
    <t xml:space="preserve">Rocknes</t>
  </si>
  <si>
    <t xml:space="preserve">Letné kino, vianočné trhy</t>
  </si>
  <si>
    <t xml:space="preserve">Deň obce/kultúrne soboty</t>
  </si>
  <si>
    <t xml:space="preserve">Hody a iné podujatia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</si>
  <si>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</si>
  <si>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</si>
  <si>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</si>
  <si>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</si>
  <si>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</t>
  </si>
  <si>
    <t xml:space="preserve">Údržba domu smútku a okolia</t>
  </si>
  <si>
    <t xml:space="preserve">Prvok 6.3.2 Náboženské a spoločenské spolky a združenia</t>
  </si>
  <si>
    <t xml:space="preserve">SO SZTP a ZPCCH</t>
  </si>
  <si>
    <t xml:space="preserve">Červený kríž</t>
  </si>
  <si>
    <t xml:space="preserve">Priatelia Kysúc</t>
  </si>
  <si>
    <t xml:space="preserve">Jednota dôchodcov</t>
  </si>
  <si>
    <t xml:space="preserve">Zväz včelárov KNM</t>
  </si>
  <si>
    <t xml:space="preserve">Cyklotrasa KNM-Žilina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</si>
  <si>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</si>
  <si>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</si>
  <si>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</si>
  <si>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</si>
  <si>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Stacionár obstarávanie/žiadosť o dotáciu</t>
  </si>
  <si>
    <t xml:space="preserve">Stravné obyvatelia</t>
  </si>
  <si>
    <t xml:space="preserve">Odstupné, odchodné, náhrada mzdy</t>
  </si>
  <si>
    <t xml:space="preserve">Prvok 7.1.2 Starostlivosť o starých občanov</t>
  </si>
  <si>
    <t xml:space="preserve">Podprogram 7.2 Rodina a hmotná núdza</t>
  </si>
  <si>
    <t xml:space="preserve">10.4.0</t>
  </si>
  <si>
    <t xml:space="preserve">10.7.0</t>
  </si>
  <si>
    <t xml:space="preserve">111/11UA</t>
  </si>
  <si>
    <t xml:space="preserve">Príspevok pri narodení dieťaťa</t>
  </si>
  <si>
    <t xml:space="preserve">Vratka dotácie na stravu</t>
  </si>
  <si>
    <t xml:space="preserve">PROGRAM 8 - INVESTÍCIE</t>
  </si>
  <si>
    <t xml:space="preserve">Podprogram 8.1 Samospráva</t>
  </si>
  <si>
    <t xml:space="preserve">01.1.1-710</t>
  </si>
  <si>
    <t xml:space="preserve">Kúpa pozemku</t>
  </si>
  <si>
    <t xml:space="preserve">Projekt – fotovoltika na verejné budovy</t>
  </si>
  <si>
    <t xml:space="preserve">08.3.0-710</t>
  </si>
  <si>
    <t xml:space="preserve">Rekonštrukcia miestneho rozhlasu</t>
  </si>
  <si>
    <t xml:space="preserve">Podprogram 8.2 Školstvo</t>
  </si>
  <si>
    <t xml:space="preserve">09.x-710</t>
  </si>
  <si>
    <t xml:space="preserve">ZŠ – vodozádržné opatrenia</t>
  </si>
  <si>
    <t xml:space="preserve">ZŠ – rekonštrukcia kotolne</t>
  </si>
  <si>
    <t xml:space="preserve">ZŠ – strecha CVČ</t>
  </si>
  <si>
    <t xml:space="preserve">ZŠ – zníženie energetickej náročnosti</t>
  </si>
  <si>
    <t xml:space="preserve">Podprogram 8.3 Voda</t>
  </si>
  <si>
    <t xml:space="preserve">06.3.0-710</t>
  </si>
  <si>
    <t xml:space="preserve">Projekty úpravovní vody</t>
  </si>
  <si>
    <t xml:space="preserve">Projekt rekonštrukcie starej vodovodnej siete</t>
  </si>
  <si>
    <t xml:space="preserve">Projekt vodovodu trasa ZŠ – Červené</t>
  </si>
  <si>
    <t xml:space="preserve">Rekonštrukcia vodovodu</t>
  </si>
  <si>
    <t xml:space="preserve">Rekonštrukcia vodojemov</t>
  </si>
  <si>
    <t xml:space="preserve">Podprogram 8.5 Prostredie pre život</t>
  </si>
  <si>
    <t xml:space="preserve">04.5.1-710</t>
  </si>
  <si>
    <t xml:space="preserve">Asfaltovanie miestnych komunikácií</t>
  </si>
  <si>
    <t xml:space="preserve">06.2.0-710</t>
  </si>
  <si>
    <t xml:space="preserve">Centrum obce</t>
  </si>
  <si>
    <t xml:space="preserve">Regulácia potoka – projekt, obstarávanie</t>
  </si>
  <si>
    <t xml:space="preserve">Regulácia potoka – realizácia</t>
  </si>
  <si>
    <t xml:space="preserve">Vodozádržné opatrenia pri obecnom úrade</t>
  </si>
  <si>
    <t xml:space="preserve">06.4.0-710</t>
  </si>
  <si>
    <t xml:space="preserve">Verejné osvetlenie – projekt/realizácia</t>
  </si>
  <si>
    <t xml:space="preserve">03.6.0-710</t>
  </si>
  <si>
    <t xml:space="preserve">Kamerový systém</t>
  </si>
  <si>
    <t xml:space="preserve">Podprogram 8.6 Šport, kultúra a iné spoločenské služby</t>
  </si>
  <si>
    <t xml:space="preserve">08.1.0-710</t>
  </si>
  <si>
    <t xml:space="preserve">Rekonštrukcia tribúny</t>
  </si>
  <si>
    <t xml:space="preserve">Vysporiadanie pozemku pod ihriskom</t>
  </si>
  <si>
    <t xml:space="preserve">08.4.0-710</t>
  </si>
  <si>
    <t xml:space="preserve">Projekty – elektroinštalácia, urnový háj</t>
  </si>
  <si>
    <t xml:space="preserve">Oplotenie areálu cintorína</t>
  </si>
  <si>
    <t xml:space="preserve">Chladiarensky katafalk</t>
  </si>
  <si>
    <t xml:space="preserve">Podprogram 8.7 Solidarita</t>
  </si>
  <si>
    <t xml:space="preserve">10.2.0-710</t>
  </si>
  <si>
    <t xml:space="preserve">DOS – zateplenie</t>
  </si>
  <si>
    <t xml:space="preserve">Oplotenie a odvodnenie pozemku</t>
  </si>
  <si>
    <t xml:space="preserve">Projekt stacionárneho zariadenia</t>
  </si>
  <si>
    <t xml:space="preserve">Podprogram 8.8 Plánovanie</t>
  </si>
  <si>
    <t xml:space="preserve">04.4.3-710</t>
  </si>
  <si>
    <t xml:space="preserve">Dodatok k územnému plánu</t>
  </si>
  <si>
    <t xml:space="preserve">PROGRAM 9 - VYROVNANIE DLHU</t>
  </si>
  <si>
    <t xml:space="preserve">Podprogram 9.1 Splácanie úverov a prijatých zábezpek</t>
  </si>
  <si>
    <t xml:space="preserve">Iné výdavkové operácie</t>
  </si>
  <si>
    <t xml:space="preserve">#</t>
  </si>
  <si>
    <t xml:space="preserve">číslo štvrťroku</t>
  </si>
  <si>
    <t xml:space="preserve">Skutočnosť v roku 2020</t>
  </si>
  <si>
    <t xml:space="preserve">Skutočnosť v roku 2021</t>
  </si>
  <si>
    <t xml:space="preserve">Schválený rozpočet na rok 2022</t>
  </si>
  <si>
    <t xml:space="preserve">Odhad skutočnosti na rok 2022</t>
  </si>
  <si>
    <t xml:space="preserve">Návrh rozpočtu na rok 2023</t>
  </si>
  <si>
    <t xml:space="preserve">Návrh rozpočtu na rok 2024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</si>
  <si>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</si>
  <si>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</si>
  <si>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</si>
  <si>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</si>
  <si>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DCOM</t>
  </si>
  <si>
    <t xml:space="preserve">Dátové centrum obcí a miest (e-gov)</t>
  </si>
  <si>
    <t xml:space="preserve">Dom opatrovateľskej služby</t>
  </si>
  <si>
    <t xml:space="preserve">ekonomická klasifikácia</t>
  </si>
  <si>
    <t xml:space="preserve">ESF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</si>
  <si>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</si>
  <si>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</si>
  <si>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</si>
  <si>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</si>
  <si>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</si>
  <si>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</si>
  <si>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</si>
  <si>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</si>
  <si>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</si>
  <si>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</si>
  <si>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</si>
  <si>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</si>
  <si>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</si>
  <si>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Spojená organizácia Slovenského zväzu telesne postihnutých a Zväzu postihnutých civilizačnými chorobami</t>
  </si>
  <si>
    <t xml:space="preserve">SODB</t>
  </si>
  <si>
    <t xml:space="preserve">sčítanie obyvateľov, domov a bytov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</si>
  <si>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</si>
  <si>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</si>
  <si>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</si>
  <si>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</si>
  <si>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</si>
  <si>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</si>
  <si>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ÚPSVaR</t>
  </si>
  <si>
    <t xml:space="preserve">Úrad práce, sociálnych vecí a rodiny Žilina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</si>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</sst>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1B];[RED]\-#,##0.00\ [$€-41B]"/>
    <numFmt numFmtId="166" formatCode="0\ %"/>
    <numFmt numFmtId="167" formatCode="#,##0.00"/>
    <numFmt numFmtId="168" formatCode="d/m/yyyy"/>
    <numFmt numFmtId="169" formatCode="dd/mm/yyyy"/>
    <numFmt numFmtId="170" formatCode="0.00\ %"/>
  </numFmts>
  <fonts count="9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0"/>
    </font>
    <font>
      <sz val="11"/>
      <color rgb="FF00000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i val="true"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6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6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ýsledok2" xfId="20"/>
    <cellStyle name="Normálne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L1048576"/>
  <sheetViews>
    <sheetView showFormulas="false" showGridLines="true" showRowColHeaders="true" showZeros="true" rightToLeft="false" tabSelected="false" showOutlineSymbols="true" defaultGridColor="false" view="normal" topLeftCell="A1" colorId="22" zoomScale="90" zoomScaleNormal="90" zoomScalePageLayoutView="100" workbookViewId="0">
      <pane xSplit="0" ySplit="2" topLeftCell="A3" activePane="bottomLeft" state="frozen"/>
      <selection pane="topLeft" activeCell="A1" activeCellId="0" sqref="A1"/>
      <selection pane="bottomLeft" activeCell="A1" activeCellId="0" sqref="A1"/>
    </sheetView>
  </sheetViews>
  <sheetFormatPr defaultColWidth="11.53515625" defaultRowHeight="13.9" zeroHeight="false" outlineLevelRow="0" outlineLevelCol="0"/>
  <cols>
    <col collapsed="false" customWidth="true" hidden="false" outlineLevel="0" max="1" min="1" style="1" width="11.62"/>
    <col collapsed="false" customWidth="true" hidden="false" outlineLevel="0" max="2" min="2" style="1" width="8.65"/>
    <col collapsed="false" customWidth="true" hidden="false" outlineLevel="0" max="3" min="3" style="1" width="18.11"/>
    <col collapsed="false" customWidth="true" hidden="false" outlineLevel="0" max="5" min="4" style="1" width="11.24"/>
    <col collapsed="false" customWidth="true" hidden="false" outlineLevel="0" max="8" min="6" style="1" width="10.98"/>
    <col collapsed="false" customWidth="true" hidden="true" outlineLevel="0" max="14" min="9" style="1" width="10.98"/>
    <col collapsed="false" customWidth="true" hidden="true" outlineLevel="0" max="15" min="15" style="2" width="5.47"/>
    <col collapsed="false" customWidth="true" hidden="true" outlineLevel="0" max="16" min="16" style="1" width="10.98"/>
    <col collapsed="false" customWidth="true" hidden="true" outlineLevel="0" max="17" min="17" style="1" width="5.47"/>
    <col collapsed="false" customWidth="true" hidden="true" outlineLevel="0" max="18" min="18" style="1" width="10.98"/>
    <col collapsed="false" customWidth="true" hidden="true" outlineLevel="0" max="19" min="19" style="1" width="5.47"/>
    <col collapsed="false" customWidth="true" hidden="true" outlineLevel="0" max="20" min="20" style="1" width="10.98"/>
    <col collapsed="false" customWidth="true" hidden="true" outlineLevel="0" max="21" min="21" style="1" width="5.47"/>
    <col collapsed="false" customWidth="true" hidden="false" outlineLevel="0" max="23" min="22" style="1" width="11.24"/>
    <col collapsed="false" customWidth="true" hidden="false" outlineLevel="0" max="64" min="24" style="1" width="8.65"/>
  </cols>
  <sheetData>
    <row r="1" customFormat="false" ht="13.9" hidden="false" customHeight="tru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4"/>
      <c r="T1" s="4"/>
      <c r="U1" s="4"/>
      <c r="V1" s="4"/>
      <c r="W1" s="4"/>
    </row>
    <row r="2" customFormat="false" ht="13.9" hidden="false" customHeight="true" outlineLevel="0" collapsed="false">
      <c r="A2" s="6"/>
      <c r="B2" s="6"/>
      <c r="C2" s="6"/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7" t="s">
        <v>13</v>
      </c>
      <c r="Q2" s="8" t="s">
        <v>14</v>
      </c>
      <c r="R2" s="7" t="s">
        <v>15</v>
      </c>
      <c r="S2" s="8" t="s">
        <v>16</v>
      </c>
      <c r="T2" s="7" t="s">
        <v>17</v>
      </c>
      <c r="U2" s="8" t="s">
        <v>18</v>
      </c>
      <c r="V2" s="7" t="s">
        <v>19</v>
      </c>
      <c r="W2" s="7" t="s">
        <v>20</v>
      </c>
    </row>
    <row r="3" customFormat="false" ht="13.9" hidden="false" customHeight="true" outlineLevel="0" collapsed="false">
      <c r="A3" s="9" t="s">
        <v>21</v>
      </c>
      <c r="B3" s="10" t="n">
        <v>111</v>
      </c>
      <c r="C3" s="10" t="s">
        <v>22</v>
      </c>
      <c r="D3" s="11" t="n">
        <f aca="false">D41+D74-D8</f>
        <v>712932.7</v>
      </c>
      <c r="E3" s="11" t="n">
        <f aca="false">E41+E74-E8</f>
        <v>763985.94</v>
      </c>
      <c r="F3" s="11" t="n">
        <f aca="false">F41+F74-F8</f>
        <v>630710</v>
      </c>
      <c r="G3" s="11" t="n">
        <f aca="false">G41+G74-G8</f>
        <v>762955.45</v>
      </c>
      <c r="H3" s="11" t="n">
        <f aca="false">H41+H74-H8</f>
        <v>734801</v>
      </c>
      <c r="I3" s="11" t="n">
        <f aca="false">I41+I74-I8</f>
        <v>0</v>
      </c>
      <c r="J3" s="11" t="n">
        <f aca="false">J41+J74-J8</f>
        <v>0</v>
      </c>
      <c r="K3" s="11" t="n">
        <f aca="false">K41+K74-K8</f>
        <v>0</v>
      </c>
      <c r="L3" s="11" t="n">
        <f aca="false">L41+L74-L8</f>
        <v>0</v>
      </c>
      <c r="M3" s="11" t="n">
        <f aca="false">M41+M74-M8</f>
        <v>734801</v>
      </c>
      <c r="N3" s="11" t="n">
        <f aca="false">N41+N74-N8</f>
        <v>0</v>
      </c>
      <c r="O3" s="12" t="n">
        <f aca="false">N3/$M3</f>
        <v>0</v>
      </c>
      <c r="P3" s="11" t="n">
        <f aca="false">P41+P74-P8</f>
        <v>0</v>
      </c>
      <c r="Q3" s="12" t="n">
        <f aca="false">P3/$M3</f>
        <v>0</v>
      </c>
      <c r="R3" s="11" t="n">
        <f aca="false">R41+R74-R8</f>
        <v>0</v>
      </c>
      <c r="S3" s="12" t="n">
        <f aca="false">R3/$M3</f>
        <v>0</v>
      </c>
      <c r="T3" s="11" t="n">
        <f aca="false">T41+T74-T8</f>
        <v>0</v>
      </c>
      <c r="U3" s="12" t="n">
        <f aca="false">T3/$M3</f>
        <v>0</v>
      </c>
      <c r="V3" s="11" t="n">
        <f aca="false">V41+V74-V8</f>
        <v>735913</v>
      </c>
      <c r="W3" s="11" t="n">
        <f aca="false">W41+W74-W8</f>
        <v>733058</v>
      </c>
    </row>
    <row r="4" customFormat="false" ht="13.9" hidden="false" customHeight="true" outlineLevel="0" collapsed="false">
      <c r="A4" s="9"/>
      <c r="B4" s="10" t="n">
        <v>41</v>
      </c>
      <c r="C4" s="10" t="s">
        <v>23</v>
      </c>
      <c r="D4" s="11" t="n">
        <f aca="false">D24+D42-D9</f>
        <v>1304362.7</v>
      </c>
      <c r="E4" s="11" t="n">
        <f aca="false">E24+E42-E9</f>
        <v>1361666.53</v>
      </c>
      <c r="F4" s="11" t="n">
        <f aca="false">F24+F42-F9</f>
        <v>1389068</v>
      </c>
      <c r="G4" s="11" t="n">
        <f aca="false">G24+G42-G9</f>
        <v>1464687.73</v>
      </c>
      <c r="H4" s="11" t="n">
        <f aca="false">H24+H42-H9</f>
        <v>1579872</v>
      </c>
      <c r="I4" s="11" t="n">
        <f aca="false">I24+I42-I9</f>
        <v>0</v>
      </c>
      <c r="J4" s="11" t="n">
        <f aca="false">J24+J42-J9</f>
        <v>0</v>
      </c>
      <c r="K4" s="11" t="n">
        <f aca="false">K24+K42-K9</f>
        <v>0</v>
      </c>
      <c r="L4" s="11" t="n">
        <f aca="false">L24+L42-L9</f>
        <v>0</v>
      </c>
      <c r="M4" s="11" t="n">
        <f aca="false">M24+M42-M9</f>
        <v>1579872</v>
      </c>
      <c r="N4" s="11" t="n">
        <f aca="false">N24+N42-N9</f>
        <v>0</v>
      </c>
      <c r="O4" s="12" t="n">
        <f aca="false">N4/$M4</f>
        <v>0</v>
      </c>
      <c r="P4" s="11" t="n">
        <f aca="false">P24+P42-P9</f>
        <v>0</v>
      </c>
      <c r="Q4" s="12" t="n">
        <f aca="false">P4/$M4</f>
        <v>0</v>
      </c>
      <c r="R4" s="11" t="n">
        <f aca="false">R24+R42-R9</f>
        <v>0</v>
      </c>
      <c r="S4" s="12" t="n">
        <f aca="false">R4/$M4</f>
        <v>0</v>
      </c>
      <c r="T4" s="11" t="n">
        <f aca="false">T24+T42-T9</f>
        <v>0</v>
      </c>
      <c r="U4" s="12" t="n">
        <f aca="false">T4/$M4</f>
        <v>0</v>
      </c>
      <c r="V4" s="11" t="n">
        <f aca="false">V24+V42-V9</f>
        <v>1552872</v>
      </c>
      <c r="W4" s="11" t="n">
        <f aca="false">W24+W42-W9</f>
        <v>1552872</v>
      </c>
    </row>
    <row r="5" customFormat="false" ht="13.9" hidden="false" customHeight="true" outlineLevel="0" collapsed="false">
      <c r="A5" s="9"/>
      <c r="B5" s="10" t="n">
        <v>71</v>
      </c>
      <c r="C5" s="10" t="s">
        <v>24</v>
      </c>
      <c r="D5" s="11" t="n">
        <f aca="false">D75</f>
        <v>1400</v>
      </c>
      <c r="E5" s="11" t="n">
        <f aca="false">E75</f>
        <v>3000</v>
      </c>
      <c r="F5" s="11" t="n">
        <f aca="false">F75</f>
        <v>3000</v>
      </c>
      <c r="G5" s="11" t="n">
        <f aca="false">G75</f>
        <v>3000</v>
      </c>
      <c r="H5" s="11" t="n">
        <f aca="false">H75</f>
        <v>3000</v>
      </c>
      <c r="I5" s="11" t="n">
        <f aca="false">I75</f>
        <v>0</v>
      </c>
      <c r="J5" s="11" t="n">
        <f aca="false">J75</f>
        <v>0</v>
      </c>
      <c r="K5" s="11" t="n">
        <f aca="false">K75</f>
        <v>0</v>
      </c>
      <c r="L5" s="11" t="n">
        <f aca="false">L75</f>
        <v>0</v>
      </c>
      <c r="M5" s="11" t="n">
        <f aca="false">M75</f>
        <v>3000</v>
      </c>
      <c r="N5" s="11" t="n">
        <f aca="false">N75</f>
        <v>0</v>
      </c>
      <c r="O5" s="12" t="n">
        <f aca="false">N5/$M5</f>
        <v>0</v>
      </c>
      <c r="P5" s="11" t="n">
        <f aca="false">P75</f>
        <v>0</v>
      </c>
      <c r="Q5" s="12" t="n">
        <f aca="false">P5/$M5</f>
        <v>0</v>
      </c>
      <c r="R5" s="11" t="n">
        <f aca="false">R75</f>
        <v>0</v>
      </c>
      <c r="S5" s="12" t="n">
        <f aca="false">R5/$M5</f>
        <v>0</v>
      </c>
      <c r="T5" s="11" t="n">
        <f aca="false">T75</f>
        <v>0</v>
      </c>
      <c r="U5" s="12" t="n">
        <f aca="false">T5/$M5</f>
        <v>0</v>
      </c>
      <c r="V5" s="11" t="n">
        <f aca="false">V75</f>
        <v>3000</v>
      </c>
      <c r="W5" s="11" t="n">
        <f aca="false">W75</f>
        <v>3000</v>
      </c>
    </row>
    <row r="6" customFormat="false" ht="13.9" hidden="false" customHeight="true" outlineLevel="0" collapsed="false">
      <c r="A6" s="9"/>
      <c r="B6" s="10" t="n">
        <v>72</v>
      </c>
      <c r="C6" s="10" t="s">
        <v>25</v>
      </c>
      <c r="D6" s="11" t="n">
        <f aca="false">D43+D76</f>
        <v>44096.48</v>
      </c>
      <c r="E6" s="11" t="n">
        <f aca="false">E43+E76</f>
        <v>55845.61</v>
      </c>
      <c r="F6" s="11" t="n">
        <f aca="false">F43+F76</f>
        <v>105940</v>
      </c>
      <c r="G6" s="11" t="n">
        <f aca="false">G43+G76</f>
        <v>83132.32</v>
      </c>
      <c r="H6" s="11" t="n">
        <f aca="false">H43+H76</f>
        <v>142260</v>
      </c>
      <c r="I6" s="11" t="n">
        <f aca="false">I43+I76</f>
        <v>0</v>
      </c>
      <c r="J6" s="11" t="n">
        <f aca="false">J43+J76</f>
        <v>0</v>
      </c>
      <c r="K6" s="11" t="n">
        <f aca="false">K43+K76</f>
        <v>0</v>
      </c>
      <c r="L6" s="11" t="n">
        <f aca="false">L43+L76</f>
        <v>0</v>
      </c>
      <c r="M6" s="11" t="n">
        <f aca="false">M43+M76</f>
        <v>142260</v>
      </c>
      <c r="N6" s="11" t="n">
        <f aca="false">N43+N76</f>
        <v>0</v>
      </c>
      <c r="O6" s="12" t="n">
        <f aca="false">N6/$M6</f>
        <v>0</v>
      </c>
      <c r="P6" s="11" t="n">
        <f aca="false">P43+P76</f>
        <v>0</v>
      </c>
      <c r="Q6" s="12" t="n">
        <f aca="false">P6/$M6</f>
        <v>0</v>
      </c>
      <c r="R6" s="11" t="n">
        <f aca="false">R43+R76</f>
        <v>0</v>
      </c>
      <c r="S6" s="12" t="n">
        <f aca="false">R6/$M6</f>
        <v>0</v>
      </c>
      <c r="T6" s="11" t="n">
        <f aca="false">T43+T76</f>
        <v>0</v>
      </c>
      <c r="U6" s="12" t="n">
        <f aca="false">T6/$M6</f>
        <v>0</v>
      </c>
      <c r="V6" s="11" t="n">
        <f aca="false">V43+V76</f>
        <v>142260</v>
      </c>
      <c r="W6" s="11" t="n">
        <f aca="false">W43+W76</f>
        <v>142260</v>
      </c>
    </row>
    <row r="7" customFormat="false" ht="13.9" hidden="false" customHeight="true" outlineLevel="0" collapsed="false">
      <c r="A7" s="9"/>
      <c r="B7" s="10"/>
      <c r="C7" s="13" t="s">
        <v>26</v>
      </c>
      <c r="D7" s="14" t="n">
        <f aca="false">SUM(D3:D6)</f>
        <v>2062791.88</v>
      </c>
      <c r="E7" s="14" t="n">
        <f aca="false">SUM(E3:E6)</f>
        <v>2184498.08</v>
      </c>
      <c r="F7" s="14" t="n">
        <f aca="false">SUM(F3:F6)</f>
        <v>2128718</v>
      </c>
      <c r="G7" s="14" t="n">
        <f aca="false">SUM(G3:G6)</f>
        <v>2313775.5</v>
      </c>
      <c r="H7" s="14" t="n">
        <f aca="false">SUM(H3:H6)</f>
        <v>2459933</v>
      </c>
      <c r="I7" s="14" t="n">
        <f aca="false">SUM(I3:I6)</f>
        <v>0</v>
      </c>
      <c r="J7" s="14" t="n">
        <f aca="false">SUM(J3:J6)</f>
        <v>0</v>
      </c>
      <c r="K7" s="14" t="n">
        <f aca="false">SUM(K3:K6)</f>
        <v>0</v>
      </c>
      <c r="L7" s="14" t="n">
        <f aca="false">SUM(L3:L6)</f>
        <v>0</v>
      </c>
      <c r="M7" s="14" t="n">
        <f aca="false">SUM(M3:M6)</f>
        <v>2459933</v>
      </c>
      <c r="N7" s="14" t="n">
        <f aca="false">SUM(N3:N6)</f>
        <v>0</v>
      </c>
      <c r="O7" s="15" t="n">
        <f aca="false">N7/$M7</f>
        <v>0</v>
      </c>
      <c r="P7" s="14" t="n">
        <f aca="false">SUM(P3:P6)</f>
        <v>0</v>
      </c>
      <c r="Q7" s="15" t="n">
        <f aca="false">P7/$M7</f>
        <v>0</v>
      </c>
      <c r="R7" s="14" t="n">
        <f aca="false">SUM(R3:R6)</f>
        <v>0</v>
      </c>
      <c r="S7" s="15" t="n">
        <f aca="false">R7/$M7</f>
        <v>0</v>
      </c>
      <c r="T7" s="14" t="n">
        <f aca="false">SUM(T3:T6)</f>
        <v>0</v>
      </c>
      <c r="U7" s="15" t="n">
        <f aca="false">T7/$M7</f>
        <v>0</v>
      </c>
      <c r="V7" s="14" t="n">
        <f aca="false">SUM(V3:V6)</f>
        <v>2434045</v>
      </c>
      <c r="W7" s="14" t="n">
        <f aca="false">SUM(W3:W6)</f>
        <v>2431190</v>
      </c>
    </row>
    <row r="8" customFormat="false" ht="13.9" hidden="false" customHeight="true" outlineLevel="0" collapsed="false">
      <c r="A8" s="9"/>
      <c r="B8" s="10" t="n">
        <v>111</v>
      </c>
      <c r="C8" s="10" t="s">
        <v>22</v>
      </c>
      <c r="D8" s="11" t="n">
        <f aca="false">SUM(D103:D104)</f>
        <v>0</v>
      </c>
      <c r="E8" s="11" t="n">
        <f aca="false">SUM(E103:E104)</f>
        <v>100000</v>
      </c>
      <c r="F8" s="11" t="n">
        <f aca="false">SUM(F103:F105)</f>
        <v>355881</v>
      </c>
      <c r="G8" s="11" t="n">
        <f aca="false">SUM(G103:G104)</f>
        <v>184139.16</v>
      </c>
      <c r="H8" s="11" t="n">
        <f aca="false">SUM(H103:H105)</f>
        <v>405618</v>
      </c>
      <c r="I8" s="11" t="n">
        <f aca="false">SUM(I103:I104)</f>
        <v>0</v>
      </c>
      <c r="J8" s="11" t="n">
        <f aca="false">SUM(J103:J104)</f>
        <v>0</v>
      </c>
      <c r="K8" s="11" t="n">
        <f aca="false">SUM(K103:K104)</f>
        <v>0</v>
      </c>
      <c r="L8" s="11" t="n">
        <f aca="false">SUM(L103:L104)</f>
        <v>0</v>
      </c>
      <c r="M8" s="11" t="n">
        <f aca="false">SUM(M103:M105)</f>
        <v>405618</v>
      </c>
      <c r="N8" s="11" t="n">
        <f aca="false">SUM(N103:N104)</f>
        <v>0</v>
      </c>
      <c r="O8" s="12" t="n">
        <f aca="false">N8/$M8</f>
        <v>0</v>
      </c>
      <c r="P8" s="11" t="n">
        <f aca="false">SUM(P103:P104)</f>
        <v>0</v>
      </c>
      <c r="Q8" s="12" t="n">
        <f aca="false">P8/$M8</f>
        <v>0</v>
      </c>
      <c r="R8" s="11" t="n">
        <f aca="false">SUM(R103:R104)</f>
        <v>0</v>
      </c>
      <c r="S8" s="12" t="n">
        <f aca="false">R8/$M8</f>
        <v>0</v>
      </c>
      <c r="T8" s="11" t="n">
        <f aca="false">SUM(T103:T104)</f>
        <v>0</v>
      </c>
      <c r="U8" s="12" t="n">
        <f aca="false">T8/$M8</f>
        <v>0</v>
      </c>
      <c r="V8" s="11" t="n">
        <f aca="false">SUM(V103:V105)</f>
        <v>0</v>
      </c>
      <c r="W8" s="11" t="n">
        <f aca="false">SUM(W103:W105)</f>
        <v>0</v>
      </c>
    </row>
    <row r="9" customFormat="false" ht="13.9" hidden="false" customHeight="true" outlineLevel="0" collapsed="false">
      <c r="A9" s="9"/>
      <c r="B9" s="10" t="n">
        <v>43</v>
      </c>
      <c r="C9" s="10" t="s">
        <v>23</v>
      </c>
      <c r="D9" s="11" t="n">
        <f aca="false">D52</f>
        <v>0</v>
      </c>
      <c r="E9" s="11" t="n">
        <f aca="false">E52</f>
        <v>87.5</v>
      </c>
      <c r="F9" s="11" t="n">
        <f aca="false">F52</f>
        <v>0</v>
      </c>
      <c r="G9" s="11" t="n">
        <f aca="false">G52</f>
        <v>6650</v>
      </c>
      <c r="H9" s="11" t="n">
        <f aca="false">H52</f>
        <v>0</v>
      </c>
      <c r="I9" s="11" t="n">
        <f aca="false">I52</f>
        <v>0</v>
      </c>
      <c r="J9" s="11" t="n">
        <f aca="false">J52</f>
        <v>0</v>
      </c>
      <c r="K9" s="11" t="n">
        <f aca="false">K52</f>
        <v>0</v>
      </c>
      <c r="L9" s="11" t="n">
        <f aca="false">L52</f>
        <v>0</v>
      </c>
      <c r="M9" s="11" t="n">
        <f aca="false">M52</f>
        <v>0</v>
      </c>
      <c r="N9" s="11" t="n">
        <f aca="false">N52</f>
        <v>0</v>
      </c>
      <c r="O9" s="12" t="e">
        <f aca="false">N9/$M9</f>
        <v>#DIV/0!</v>
      </c>
      <c r="P9" s="11" t="n">
        <f aca="false">P52</f>
        <v>0</v>
      </c>
      <c r="Q9" s="12" t="e">
        <f aca="false">P9/$M9</f>
        <v>#DIV/0!</v>
      </c>
      <c r="R9" s="11" t="n">
        <f aca="false">R52</f>
        <v>0</v>
      </c>
      <c r="S9" s="12" t="e">
        <f aca="false">R9/$M9</f>
        <v>#DIV/0!</v>
      </c>
      <c r="T9" s="11" t="n">
        <f aca="false">T52</f>
        <v>0</v>
      </c>
      <c r="U9" s="12" t="e">
        <f aca="false">T9/$M9</f>
        <v>#DIV/0!</v>
      </c>
      <c r="V9" s="11" t="n">
        <f aca="false">V52</f>
        <v>0</v>
      </c>
      <c r="W9" s="11" t="n">
        <f aca="false">W52</f>
        <v>0</v>
      </c>
    </row>
    <row r="10" customFormat="false" ht="13.9" hidden="false" customHeight="true" outlineLevel="0" collapsed="false">
      <c r="A10" s="9"/>
      <c r="B10" s="10"/>
      <c r="C10" s="13" t="s">
        <v>27</v>
      </c>
      <c r="D10" s="14" t="n">
        <f aca="false">SUM(D8:D9)</f>
        <v>0</v>
      </c>
      <c r="E10" s="14" t="n">
        <f aca="false">SUM(E8:E9)</f>
        <v>100087.5</v>
      </c>
      <c r="F10" s="14" t="n">
        <f aca="false">SUM(F8:F9)</f>
        <v>355881</v>
      </c>
      <c r="G10" s="14" t="n">
        <f aca="false">SUM(G8:G9)</f>
        <v>190789.16</v>
      </c>
      <c r="H10" s="14" t="n">
        <f aca="false">SUM(H8:H9)</f>
        <v>405618</v>
      </c>
      <c r="I10" s="14" t="n">
        <f aca="false">SUM(I8:I9)</f>
        <v>0</v>
      </c>
      <c r="J10" s="14" t="n">
        <f aca="false">SUM(J8:J9)</f>
        <v>0</v>
      </c>
      <c r="K10" s="14" t="n">
        <f aca="false">SUM(K8:K9)</f>
        <v>0</v>
      </c>
      <c r="L10" s="14" t="n">
        <f aca="false">SUM(L8:L9)</f>
        <v>0</v>
      </c>
      <c r="M10" s="14" t="n">
        <f aca="false">SUM(M8:M9)</f>
        <v>405618</v>
      </c>
      <c r="N10" s="14" t="n">
        <f aca="false">SUM(N8:N9)</f>
        <v>0</v>
      </c>
      <c r="O10" s="15" t="n">
        <f aca="false">N10/$M10</f>
        <v>0</v>
      </c>
      <c r="P10" s="14" t="n">
        <f aca="false">SUM(P8:P9)</f>
        <v>0</v>
      </c>
      <c r="Q10" s="15" t="n">
        <f aca="false">P10/$M10</f>
        <v>0</v>
      </c>
      <c r="R10" s="14" t="n">
        <f aca="false">SUM(R8:R9)</f>
        <v>0</v>
      </c>
      <c r="S10" s="15" t="n">
        <f aca="false">R10/$M10</f>
        <v>0</v>
      </c>
      <c r="T10" s="14" t="n">
        <f aca="false">SUM(T8:T9)</f>
        <v>0</v>
      </c>
      <c r="U10" s="15" t="n">
        <f aca="false">T10/$M10</f>
        <v>0</v>
      </c>
      <c r="V10" s="14" t="n">
        <f aca="false">SUM(V8:V9)</f>
        <v>0</v>
      </c>
      <c r="W10" s="14" t="n">
        <f aca="false">SUM(W8:W9)</f>
        <v>0</v>
      </c>
    </row>
    <row r="11" customFormat="false" ht="13.9" hidden="false" customHeight="true" outlineLevel="0" collapsed="false">
      <c r="A11" s="9"/>
      <c r="B11" s="10" t="n">
        <v>131</v>
      </c>
      <c r="C11" s="10" t="s">
        <v>22</v>
      </c>
      <c r="D11" s="11" t="n">
        <f aca="false">D115</f>
        <v>14889.34</v>
      </c>
      <c r="E11" s="11" t="n">
        <f aca="false">E115</f>
        <v>34161.16</v>
      </c>
      <c r="F11" s="11" t="n">
        <f aca="false">F115</f>
        <v>10884</v>
      </c>
      <c r="G11" s="11" t="n">
        <f aca="false">G115</f>
        <v>69416.21</v>
      </c>
      <c r="H11" s="11" t="n">
        <f aca="false">H115</f>
        <v>32326</v>
      </c>
      <c r="I11" s="11" t="n">
        <f aca="false">I115</f>
        <v>0</v>
      </c>
      <c r="J11" s="11" t="n">
        <f aca="false">J115</f>
        <v>0</v>
      </c>
      <c r="K11" s="11" t="n">
        <f aca="false">K115</f>
        <v>0</v>
      </c>
      <c r="L11" s="11" t="n">
        <f aca="false">L115</f>
        <v>0</v>
      </c>
      <c r="M11" s="11" t="n">
        <f aca="false">M115</f>
        <v>32326</v>
      </c>
      <c r="N11" s="11" t="n">
        <f aca="false">N115</f>
        <v>0</v>
      </c>
      <c r="O11" s="12" t="n">
        <f aca="false">N11/$M11</f>
        <v>0</v>
      </c>
      <c r="P11" s="11" t="n">
        <f aca="false">P115</f>
        <v>0</v>
      </c>
      <c r="Q11" s="12" t="n">
        <f aca="false">P11/$M11</f>
        <v>0</v>
      </c>
      <c r="R11" s="11" t="n">
        <f aca="false">R115</f>
        <v>0</v>
      </c>
      <c r="S11" s="12" t="n">
        <f aca="false">R11/$M11</f>
        <v>0</v>
      </c>
      <c r="T11" s="11" t="n">
        <f aca="false">T115</f>
        <v>0</v>
      </c>
      <c r="U11" s="12" t="n">
        <f aca="false">T11/$M11</f>
        <v>0</v>
      </c>
      <c r="V11" s="11" t="n">
        <f aca="false">V115</f>
        <v>0</v>
      </c>
      <c r="W11" s="11" t="n">
        <f aca="false">W115</f>
        <v>0</v>
      </c>
    </row>
    <row r="12" customFormat="false" ht="13.9" hidden="false" customHeight="true" outlineLevel="0" collapsed="false">
      <c r="A12" s="9"/>
      <c r="B12" s="10" t="n">
        <v>41</v>
      </c>
      <c r="C12" s="10" t="s">
        <v>23</v>
      </c>
      <c r="D12" s="11" t="n">
        <f aca="false">D116</f>
        <v>361389.5</v>
      </c>
      <c r="E12" s="11" t="n">
        <f aca="false">E116</f>
        <v>759956.17</v>
      </c>
      <c r="F12" s="11" t="n">
        <f aca="false">F116</f>
        <v>426046</v>
      </c>
      <c r="G12" s="11" t="n">
        <f aca="false">G116</f>
        <v>403699.06</v>
      </c>
      <c r="H12" s="11" t="n">
        <f aca="false">H116</f>
        <v>199814</v>
      </c>
      <c r="I12" s="11" t="n">
        <f aca="false">I116</f>
        <v>0</v>
      </c>
      <c r="J12" s="11" t="n">
        <f aca="false">J116</f>
        <v>0</v>
      </c>
      <c r="K12" s="11" t="n">
        <f aca="false">K116</f>
        <v>0</v>
      </c>
      <c r="L12" s="11" t="n">
        <f aca="false">L116</f>
        <v>0</v>
      </c>
      <c r="M12" s="11" t="n">
        <f aca="false">M116</f>
        <v>199814</v>
      </c>
      <c r="N12" s="11" t="n">
        <f aca="false">N116</f>
        <v>0</v>
      </c>
      <c r="O12" s="12" t="n">
        <f aca="false">N12/$M12</f>
        <v>0</v>
      </c>
      <c r="P12" s="11" t="n">
        <f aca="false">P116</f>
        <v>0</v>
      </c>
      <c r="Q12" s="12" t="n">
        <f aca="false">P12/$M12</f>
        <v>0</v>
      </c>
      <c r="R12" s="11" t="n">
        <f aca="false">R116</f>
        <v>0</v>
      </c>
      <c r="S12" s="12" t="n">
        <f aca="false">R12/$M12</f>
        <v>0</v>
      </c>
      <c r="T12" s="11" t="n">
        <f aca="false">T116</f>
        <v>0</v>
      </c>
      <c r="U12" s="12" t="n">
        <f aca="false">T12/$M12</f>
        <v>0</v>
      </c>
      <c r="V12" s="11" t="n">
        <f aca="false">V116</f>
        <v>0</v>
      </c>
      <c r="W12" s="11" t="n">
        <f aca="false">W116</f>
        <v>0</v>
      </c>
    </row>
    <row r="13" customFormat="false" ht="13.9" hidden="false" customHeight="true" outlineLevel="0" collapsed="false">
      <c r="A13" s="9"/>
      <c r="B13" s="10" t="n">
        <v>71</v>
      </c>
      <c r="C13" s="10" t="s">
        <v>24</v>
      </c>
      <c r="D13" s="11" t="n">
        <f aca="false">D117</f>
        <v>6320.3</v>
      </c>
      <c r="E13" s="11" t="n">
        <f aca="false">E117</f>
        <v>3760.3</v>
      </c>
      <c r="F13" s="11" t="n">
        <f aca="false">F117</f>
        <v>3760</v>
      </c>
      <c r="G13" s="11" t="n">
        <f aca="false">G117</f>
        <v>4060.3</v>
      </c>
      <c r="H13" s="11" t="n">
        <f aca="false">H117</f>
        <v>3000</v>
      </c>
      <c r="I13" s="11" t="n">
        <f aca="false">I117</f>
        <v>0</v>
      </c>
      <c r="J13" s="11" t="n">
        <f aca="false">J117</f>
        <v>0</v>
      </c>
      <c r="K13" s="11" t="n">
        <f aca="false">K117</f>
        <v>0</v>
      </c>
      <c r="L13" s="11" t="n">
        <f aca="false">L117</f>
        <v>0</v>
      </c>
      <c r="M13" s="11" t="n">
        <f aca="false">M117</f>
        <v>3000</v>
      </c>
      <c r="N13" s="11" t="n">
        <f aca="false">N117</f>
        <v>0</v>
      </c>
      <c r="O13" s="12" t="n">
        <f aca="false">N13/$M13</f>
        <v>0</v>
      </c>
      <c r="P13" s="11" t="n">
        <f aca="false">P117</f>
        <v>0</v>
      </c>
      <c r="Q13" s="12" t="n">
        <f aca="false">P13/$M13</f>
        <v>0</v>
      </c>
      <c r="R13" s="11" t="n">
        <f aca="false">R117</f>
        <v>0</v>
      </c>
      <c r="S13" s="12" t="n">
        <f aca="false">R13/$M13</f>
        <v>0</v>
      </c>
      <c r="T13" s="11" t="n">
        <f aca="false">T117</f>
        <v>0</v>
      </c>
      <c r="U13" s="12" t="n">
        <f aca="false">T13/$M13</f>
        <v>0</v>
      </c>
      <c r="V13" s="11" t="n">
        <f aca="false">V117</f>
        <v>0</v>
      </c>
      <c r="W13" s="11" t="n">
        <f aca="false">W117</f>
        <v>0</v>
      </c>
    </row>
    <row r="14" customFormat="false" ht="13.9" hidden="false" customHeight="true" outlineLevel="0" collapsed="false">
      <c r="A14" s="9"/>
      <c r="B14" s="16" t="n">
        <v>72</v>
      </c>
      <c r="C14" s="16" t="s">
        <v>25</v>
      </c>
      <c r="D14" s="11" t="n">
        <f aca="false">D118</f>
        <v>10178.58</v>
      </c>
      <c r="E14" s="11" t="n">
        <f aca="false">E118</f>
        <v>13138.14</v>
      </c>
      <c r="F14" s="11" t="n">
        <f aca="false">F118</f>
        <v>0</v>
      </c>
      <c r="G14" s="11" t="n">
        <f aca="false">G118</f>
        <v>0</v>
      </c>
      <c r="H14" s="11" t="n">
        <f aca="false">H118</f>
        <v>0</v>
      </c>
      <c r="I14" s="11" t="n">
        <f aca="false">I118</f>
        <v>0</v>
      </c>
      <c r="J14" s="11" t="n">
        <f aca="false">J118</f>
        <v>0</v>
      </c>
      <c r="K14" s="11" t="n">
        <f aca="false">K118</f>
        <v>0</v>
      </c>
      <c r="L14" s="11" t="n">
        <f aca="false">L118</f>
        <v>0</v>
      </c>
      <c r="M14" s="11" t="n">
        <f aca="false">M118</f>
        <v>0</v>
      </c>
      <c r="N14" s="11" t="n">
        <f aca="false">N118</f>
        <v>0</v>
      </c>
      <c r="O14" s="12" t="e">
        <f aca="false">N14/$M14</f>
        <v>#DIV/0!</v>
      </c>
      <c r="P14" s="11" t="n">
        <f aca="false">P118</f>
        <v>0</v>
      </c>
      <c r="Q14" s="12" t="e">
        <f aca="false">P14/$M14</f>
        <v>#DIV/0!</v>
      </c>
      <c r="R14" s="11" t="n">
        <f aca="false">R118</f>
        <v>0</v>
      </c>
      <c r="S14" s="12" t="e">
        <f aca="false">R14/$M14</f>
        <v>#DIV/0!</v>
      </c>
      <c r="T14" s="11" t="n">
        <f aca="false">T118</f>
        <v>0</v>
      </c>
      <c r="U14" s="12" t="e">
        <f aca="false">T14/$M14</f>
        <v>#DIV/0!</v>
      </c>
      <c r="V14" s="11" t="n">
        <f aca="false">V118</f>
        <v>0</v>
      </c>
      <c r="W14" s="11" t="n">
        <f aca="false">W118</f>
        <v>0</v>
      </c>
    </row>
    <row r="15" customFormat="false" ht="13.9" hidden="false" customHeight="true" outlineLevel="0" collapsed="false">
      <c r="A15" s="9"/>
      <c r="B15" s="10"/>
      <c r="C15" s="13" t="s">
        <v>28</v>
      </c>
      <c r="D15" s="14" t="n">
        <f aca="false">SUM(D11:D14)</f>
        <v>392777.72</v>
      </c>
      <c r="E15" s="14" t="n">
        <f aca="false">SUM(E11:E14)</f>
        <v>811015.77</v>
      </c>
      <c r="F15" s="14" t="n">
        <f aca="false">SUM(F11:F14)</f>
        <v>440690</v>
      </c>
      <c r="G15" s="14" t="n">
        <f aca="false">SUM(G11:G14)</f>
        <v>477175.57</v>
      </c>
      <c r="H15" s="14" t="n">
        <f aca="false">SUM(H11:H14)</f>
        <v>235140</v>
      </c>
      <c r="I15" s="14" t="n">
        <f aca="false">SUM(I11:I14)</f>
        <v>0</v>
      </c>
      <c r="J15" s="14" t="n">
        <f aca="false">SUM(J11:J14)</f>
        <v>0</v>
      </c>
      <c r="K15" s="14" t="n">
        <f aca="false">SUM(K11:K14)</f>
        <v>0</v>
      </c>
      <c r="L15" s="14" t="n">
        <f aca="false">SUM(L11:L14)</f>
        <v>0</v>
      </c>
      <c r="M15" s="14" t="n">
        <f aca="false">SUM(M11:M14)</f>
        <v>235140</v>
      </c>
      <c r="N15" s="14" t="n">
        <f aca="false">SUM(N11:N14)</f>
        <v>0</v>
      </c>
      <c r="O15" s="15" t="n">
        <f aca="false">N15/$M15</f>
        <v>0</v>
      </c>
      <c r="P15" s="14" t="n">
        <f aca="false">SUM(P11:P14)</f>
        <v>0</v>
      </c>
      <c r="Q15" s="15" t="n">
        <f aca="false">P15/$M15</f>
        <v>0</v>
      </c>
      <c r="R15" s="14" t="n">
        <f aca="false">SUM(R11:R14)</f>
        <v>0</v>
      </c>
      <c r="S15" s="15" t="n">
        <f aca="false">R15/$M15</f>
        <v>0</v>
      </c>
      <c r="T15" s="14" t="n">
        <f aca="false">SUM(T11:T14)</f>
        <v>0</v>
      </c>
      <c r="U15" s="15" t="n">
        <f aca="false">T15/$M15</f>
        <v>0</v>
      </c>
      <c r="V15" s="14" t="n">
        <f aca="false">SUM(V11:V14)</f>
        <v>0</v>
      </c>
      <c r="W15" s="14" t="n">
        <f aca="false">SUM(W11:W14)</f>
        <v>0</v>
      </c>
    </row>
    <row r="16" customFormat="false" ht="13.9" hidden="false" customHeight="true" outlineLevel="0" collapsed="false">
      <c r="A16" s="9"/>
      <c r="B16" s="10" t="n">
        <v>111</v>
      </c>
      <c r="C16" s="10" t="s">
        <v>22</v>
      </c>
      <c r="D16" s="11" t="n">
        <f aca="false">D3+D8+D11</f>
        <v>727822.04</v>
      </c>
      <c r="E16" s="11" t="n">
        <f aca="false">E3+E8+E11</f>
        <v>898147.1</v>
      </c>
      <c r="F16" s="11" t="n">
        <f aca="false">F3+F8+F11</f>
        <v>997475</v>
      </c>
      <c r="G16" s="11" t="n">
        <f aca="false">G3+G8+G11</f>
        <v>1016510.82</v>
      </c>
      <c r="H16" s="11" t="n">
        <f aca="false">H3+H8+H11</f>
        <v>1172745</v>
      </c>
      <c r="I16" s="11" t="n">
        <f aca="false">I3+I8+I11</f>
        <v>0</v>
      </c>
      <c r="J16" s="11" t="n">
        <f aca="false">J3+J8+J11</f>
        <v>0</v>
      </c>
      <c r="K16" s="11" t="n">
        <f aca="false">K3+K8+K11</f>
        <v>0</v>
      </c>
      <c r="L16" s="11" t="n">
        <f aca="false">L3+L8+L11</f>
        <v>0</v>
      </c>
      <c r="M16" s="11" t="n">
        <f aca="false">M3+M8+M11</f>
        <v>1172745</v>
      </c>
      <c r="N16" s="11" t="n">
        <f aca="false">N3+N8+N11</f>
        <v>0</v>
      </c>
      <c r="O16" s="12" t="n">
        <f aca="false">N16/$M16</f>
        <v>0</v>
      </c>
      <c r="P16" s="11" t="n">
        <f aca="false">P3+P8+P11</f>
        <v>0</v>
      </c>
      <c r="Q16" s="12" t="n">
        <f aca="false">P16/$M16</f>
        <v>0</v>
      </c>
      <c r="R16" s="11" t="n">
        <f aca="false">R3+R8+R11</f>
        <v>0</v>
      </c>
      <c r="S16" s="12" t="n">
        <f aca="false">R16/$M16</f>
        <v>0</v>
      </c>
      <c r="T16" s="11" t="n">
        <f aca="false">T3+T8+T11</f>
        <v>0</v>
      </c>
      <c r="U16" s="12" t="n">
        <f aca="false">T16/$M16</f>
        <v>0</v>
      </c>
      <c r="V16" s="11" t="n">
        <f aca="false">V3+V8+V11</f>
        <v>735913</v>
      </c>
      <c r="W16" s="11" t="n">
        <f aca="false">W3+W8+W11</f>
        <v>733058</v>
      </c>
    </row>
    <row r="17" customFormat="false" ht="13.9" hidden="false" customHeight="true" outlineLevel="0" collapsed="false">
      <c r="A17" s="9"/>
      <c r="B17" s="10" t="n">
        <v>41</v>
      </c>
      <c r="C17" s="10" t="s">
        <v>23</v>
      </c>
      <c r="D17" s="11" t="n">
        <f aca="false">D4+D9+D12</f>
        <v>1665752.2</v>
      </c>
      <c r="E17" s="11" t="n">
        <f aca="false">E4+E9+E12</f>
        <v>2121710.2</v>
      </c>
      <c r="F17" s="11" t="n">
        <f aca="false">F4+F9+F12</f>
        <v>1815114</v>
      </c>
      <c r="G17" s="11" t="n">
        <f aca="false">G4+G9+G12</f>
        <v>1875036.79</v>
      </c>
      <c r="H17" s="11" t="n">
        <f aca="false">H4+H9+H12</f>
        <v>1779686</v>
      </c>
      <c r="I17" s="11" t="n">
        <f aca="false">I4+I9+I12</f>
        <v>0</v>
      </c>
      <c r="J17" s="11" t="n">
        <f aca="false">J4+J9+J12</f>
        <v>0</v>
      </c>
      <c r="K17" s="11" t="n">
        <f aca="false">K4+K9+K12</f>
        <v>0</v>
      </c>
      <c r="L17" s="11" t="n">
        <f aca="false">L4+L9+L12</f>
        <v>0</v>
      </c>
      <c r="M17" s="11" t="n">
        <f aca="false">M4+M9+M12</f>
        <v>1779686</v>
      </c>
      <c r="N17" s="11" t="n">
        <f aca="false">N4+N9+N12</f>
        <v>0</v>
      </c>
      <c r="O17" s="12" t="n">
        <f aca="false">N17/$M17</f>
        <v>0</v>
      </c>
      <c r="P17" s="11" t="n">
        <f aca="false">P4+P9+P12</f>
        <v>0</v>
      </c>
      <c r="Q17" s="12" t="n">
        <f aca="false">P17/$M17</f>
        <v>0</v>
      </c>
      <c r="R17" s="11" t="n">
        <f aca="false">R4+R9+R12</f>
        <v>0</v>
      </c>
      <c r="S17" s="12" t="n">
        <f aca="false">R17/$M17</f>
        <v>0</v>
      </c>
      <c r="T17" s="11" t="n">
        <f aca="false">T4+T9+T12</f>
        <v>0</v>
      </c>
      <c r="U17" s="12" t="n">
        <f aca="false">T17/$M17</f>
        <v>0</v>
      </c>
      <c r="V17" s="11" t="n">
        <f aca="false">V4+V9+V12</f>
        <v>1552872</v>
      </c>
      <c r="W17" s="11" t="n">
        <f aca="false">W4+W9+W12</f>
        <v>1552872</v>
      </c>
    </row>
    <row r="18" customFormat="false" ht="13.9" hidden="false" customHeight="true" outlineLevel="0" collapsed="false">
      <c r="A18" s="9"/>
      <c r="B18" s="10" t="n">
        <v>71</v>
      </c>
      <c r="C18" s="10" t="s">
        <v>24</v>
      </c>
      <c r="D18" s="11" t="n">
        <f aca="false">D5+D13</f>
        <v>7720.3</v>
      </c>
      <c r="E18" s="11" t="n">
        <f aca="false">E5+E13</f>
        <v>6760.3</v>
      </c>
      <c r="F18" s="11" t="n">
        <f aca="false">F5+F13</f>
        <v>6760</v>
      </c>
      <c r="G18" s="11" t="n">
        <f aca="false">G5+G13</f>
        <v>7060.3</v>
      </c>
      <c r="H18" s="11" t="n">
        <f aca="false">H5+H13</f>
        <v>6000</v>
      </c>
      <c r="I18" s="11" t="n">
        <f aca="false">I5+I13</f>
        <v>0</v>
      </c>
      <c r="J18" s="11" t="n">
        <f aca="false">J5+J13</f>
        <v>0</v>
      </c>
      <c r="K18" s="11" t="n">
        <f aca="false">K5+K13</f>
        <v>0</v>
      </c>
      <c r="L18" s="11" t="n">
        <f aca="false">L5+L13</f>
        <v>0</v>
      </c>
      <c r="M18" s="11" t="n">
        <f aca="false">M5+M13</f>
        <v>6000</v>
      </c>
      <c r="N18" s="11" t="n">
        <f aca="false">N5+N13</f>
        <v>0</v>
      </c>
      <c r="O18" s="12" t="n">
        <f aca="false">N18/$M18</f>
        <v>0</v>
      </c>
      <c r="P18" s="11" t="n">
        <f aca="false">P5+P13</f>
        <v>0</v>
      </c>
      <c r="Q18" s="12" t="n">
        <f aca="false">P18/$M18</f>
        <v>0</v>
      </c>
      <c r="R18" s="11" t="n">
        <f aca="false">R5+R13</f>
        <v>0</v>
      </c>
      <c r="S18" s="12" t="n">
        <f aca="false">R18/$M18</f>
        <v>0</v>
      </c>
      <c r="T18" s="11" t="n">
        <f aca="false">T5+T13</f>
        <v>0</v>
      </c>
      <c r="U18" s="12" t="n">
        <f aca="false">T18/$M18</f>
        <v>0</v>
      </c>
      <c r="V18" s="11" t="n">
        <f aca="false">V5+V13</f>
        <v>3000</v>
      </c>
      <c r="W18" s="11" t="n">
        <f aca="false">W5+W13</f>
        <v>3000</v>
      </c>
    </row>
    <row r="19" customFormat="false" ht="13.9" hidden="false" customHeight="true" outlineLevel="0" collapsed="false">
      <c r="A19" s="9"/>
      <c r="B19" s="10" t="n">
        <v>72</v>
      </c>
      <c r="C19" s="10" t="s">
        <v>25</v>
      </c>
      <c r="D19" s="11" t="n">
        <f aca="false">D6+D14</f>
        <v>54275.06</v>
      </c>
      <c r="E19" s="11" t="n">
        <f aca="false">E6+E14</f>
        <v>68983.75</v>
      </c>
      <c r="F19" s="11" t="n">
        <f aca="false">F6+F14</f>
        <v>105940</v>
      </c>
      <c r="G19" s="11" t="n">
        <f aca="false">G6+G14</f>
        <v>83132.32</v>
      </c>
      <c r="H19" s="11" t="n">
        <f aca="false">H6+H14</f>
        <v>142260</v>
      </c>
      <c r="I19" s="11" t="n">
        <f aca="false">I6</f>
        <v>0</v>
      </c>
      <c r="J19" s="11" t="n">
        <f aca="false">J6</f>
        <v>0</v>
      </c>
      <c r="K19" s="11" t="n">
        <f aca="false">K6</f>
        <v>0</v>
      </c>
      <c r="L19" s="11" t="n">
        <f aca="false">L6+L14</f>
        <v>0</v>
      </c>
      <c r="M19" s="11" t="n">
        <f aca="false">M6+M14</f>
        <v>142260</v>
      </c>
      <c r="N19" s="11" t="n">
        <f aca="false">N6+N14</f>
        <v>0</v>
      </c>
      <c r="O19" s="12" t="n">
        <f aca="false">N19/$M19</f>
        <v>0</v>
      </c>
      <c r="P19" s="11" t="n">
        <f aca="false">P6+P14</f>
        <v>0</v>
      </c>
      <c r="Q19" s="12" t="n">
        <f aca="false">P19/$M19</f>
        <v>0</v>
      </c>
      <c r="R19" s="11" t="n">
        <f aca="false">R6+R14</f>
        <v>0</v>
      </c>
      <c r="S19" s="12" t="n">
        <f aca="false">R19/$M19</f>
        <v>0</v>
      </c>
      <c r="T19" s="11" t="n">
        <f aca="false">T6+T14</f>
        <v>0</v>
      </c>
      <c r="U19" s="12" t="n">
        <f aca="false">T19/$M19</f>
        <v>0</v>
      </c>
      <c r="V19" s="11" t="n">
        <f aca="false">V6</f>
        <v>142260</v>
      </c>
      <c r="W19" s="11" t="n">
        <f aca="false">W6</f>
        <v>142260</v>
      </c>
    </row>
    <row r="20" customFormat="false" ht="13.9" hidden="false" customHeight="true" outlineLevel="0" collapsed="false">
      <c r="A20" s="17"/>
      <c r="B20" s="18"/>
      <c r="C20" s="13" t="s">
        <v>29</v>
      </c>
      <c r="D20" s="14" t="n">
        <f aca="false">SUM(D16:D19)</f>
        <v>2455569.6</v>
      </c>
      <c r="E20" s="14" t="n">
        <f aca="false">SUM(E16:E19)</f>
        <v>3095601.35</v>
      </c>
      <c r="F20" s="14" t="n">
        <f aca="false">SUM(F16:F19)</f>
        <v>2925289</v>
      </c>
      <c r="G20" s="14" t="n">
        <f aca="false">SUM(G16:G19)</f>
        <v>2981740.23</v>
      </c>
      <c r="H20" s="14" t="n">
        <f aca="false">SUM(H16:H19)</f>
        <v>3100691</v>
      </c>
      <c r="I20" s="14" t="n">
        <f aca="false">SUM(I16:I19)</f>
        <v>0</v>
      </c>
      <c r="J20" s="14" t="n">
        <f aca="false">SUM(J16:J19)</f>
        <v>0</v>
      </c>
      <c r="K20" s="14" t="n">
        <f aca="false">SUM(K16:K19)</f>
        <v>0</v>
      </c>
      <c r="L20" s="14" t="n">
        <f aca="false">SUM(L16:L19)</f>
        <v>0</v>
      </c>
      <c r="M20" s="14" t="n">
        <f aca="false">SUM(M16:M19)</f>
        <v>3100691</v>
      </c>
      <c r="N20" s="14" t="n">
        <f aca="false">SUM(N16:N19)</f>
        <v>0</v>
      </c>
      <c r="O20" s="15" t="n">
        <f aca="false">N20/$M20</f>
        <v>0</v>
      </c>
      <c r="P20" s="14" t="n">
        <f aca="false">SUM(P16:P19)</f>
        <v>0</v>
      </c>
      <c r="Q20" s="15" t="n">
        <f aca="false">P20/$M20</f>
        <v>0</v>
      </c>
      <c r="R20" s="14" t="n">
        <f aca="false">SUM(R16:R19)</f>
        <v>0</v>
      </c>
      <c r="S20" s="15" t="n">
        <f aca="false">R20/$M20</f>
        <v>0</v>
      </c>
      <c r="T20" s="14" t="n">
        <f aca="false">SUM(T16:T19)</f>
        <v>0</v>
      </c>
      <c r="U20" s="15" t="n">
        <f aca="false">T20/$M20</f>
        <v>0</v>
      </c>
      <c r="V20" s="14" t="n">
        <f aca="false">SUM(V16:V19)</f>
        <v>2434045</v>
      </c>
      <c r="W20" s="14" t="n">
        <f aca="false">SUM(W16:W19)</f>
        <v>2431190</v>
      </c>
    </row>
    <row r="22" customFormat="false" ht="13.9" hidden="false" customHeight="true" outlineLevel="0" collapsed="false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</row>
    <row r="23" customFormat="false" ht="13.9" hidden="false" customHeight="true" outlineLevel="0" collapsed="false">
      <c r="A23" s="6"/>
      <c r="B23" s="6"/>
      <c r="C23" s="6"/>
      <c r="D23" s="7" t="s">
        <v>1</v>
      </c>
      <c r="E23" s="7" t="s">
        <v>2</v>
      </c>
      <c r="F23" s="7" t="s">
        <v>3</v>
      </c>
      <c r="G23" s="7" t="s">
        <v>4</v>
      </c>
      <c r="H23" s="7" t="s">
        <v>5</v>
      </c>
      <c r="I23" s="7" t="s">
        <v>6</v>
      </c>
      <c r="J23" s="7" t="s">
        <v>7</v>
      </c>
      <c r="K23" s="7" t="s">
        <v>8</v>
      </c>
      <c r="L23" s="7" t="s">
        <v>9</v>
      </c>
      <c r="M23" s="7" t="s">
        <v>10</v>
      </c>
      <c r="N23" s="7" t="s">
        <v>11</v>
      </c>
      <c r="O23" s="8" t="s">
        <v>12</v>
      </c>
      <c r="P23" s="7" t="s">
        <v>13</v>
      </c>
      <c r="Q23" s="8" t="s">
        <v>14</v>
      </c>
      <c r="R23" s="7" t="s">
        <v>15</v>
      </c>
      <c r="S23" s="8" t="s">
        <v>16</v>
      </c>
      <c r="T23" s="7" t="s">
        <v>17</v>
      </c>
      <c r="U23" s="8" t="s">
        <v>18</v>
      </c>
      <c r="V23" s="7" t="s">
        <v>19</v>
      </c>
      <c r="W23" s="7" t="s">
        <v>20</v>
      </c>
    </row>
    <row r="24" customFormat="false" ht="13.9" hidden="false" customHeight="true" outlineLevel="0" collapsed="false">
      <c r="A24" s="21" t="s">
        <v>21</v>
      </c>
      <c r="B24" s="22" t="n">
        <v>41</v>
      </c>
      <c r="C24" s="22" t="s">
        <v>23</v>
      </c>
      <c r="D24" s="23" t="n">
        <f aca="false">D37</f>
        <v>1191500.53</v>
      </c>
      <c r="E24" s="23" t="n">
        <f aca="false">E37</f>
        <v>1262842.58</v>
      </c>
      <c r="F24" s="23" t="n">
        <f aca="false">F37</f>
        <v>1300614</v>
      </c>
      <c r="G24" s="23" t="n">
        <f aca="false">G37</f>
        <v>1369565.98</v>
      </c>
      <c r="H24" s="23" t="n">
        <f aca="false">H37</f>
        <v>1450635</v>
      </c>
      <c r="I24" s="23" t="n">
        <f aca="false">I37</f>
        <v>0</v>
      </c>
      <c r="J24" s="23" t="n">
        <f aca="false">J37</f>
        <v>0</v>
      </c>
      <c r="K24" s="23" t="n">
        <f aca="false">K37</f>
        <v>0</v>
      </c>
      <c r="L24" s="23" t="n">
        <f aca="false">L37</f>
        <v>0</v>
      </c>
      <c r="M24" s="23" t="n">
        <f aca="false">M37</f>
        <v>1450635</v>
      </c>
      <c r="N24" s="23" t="n">
        <f aca="false">N37</f>
        <v>0</v>
      </c>
      <c r="O24" s="24" t="n">
        <f aca="false">N24/$M24</f>
        <v>0</v>
      </c>
      <c r="P24" s="23" t="n">
        <f aca="false">P37</f>
        <v>0</v>
      </c>
      <c r="Q24" s="24" t="n">
        <f aca="false">P24/$M24</f>
        <v>0</v>
      </c>
      <c r="R24" s="23" t="n">
        <f aca="false">R37</f>
        <v>0</v>
      </c>
      <c r="S24" s="24" t="n">
        <f aca="false">R24/$M24</f>
        <v>0</v>
      </c>
      <c r="T24" s="23" t="n">
        <f aca="false">T37</f>
        <v>0</v>
      </c>
      <c r="U24" s="24" t="n">
        <f aca="false">T24/$M24</f>
        <v>0</v>
      </c>
      <c r="V24" s="23" t="n">
        <f aca="false">V37</f>
        <v>1450635</v>
      </c>
      <c r="W24" s="23" t="n">
        <f aca="false">W37</f>
        <v>1450635</v>
      </c>
    </row>
    <row r="25" customFormat="false" ht="13.9" hidden="false" customHeight="true" outlineLevel="0" collapsed="false">
      <c r="A25" s="17"/>
      <c r="B25" s="18"/>
      <c r="C25" s="25" t="s">
        <v>29</v>
      </c>
      <c r="D25" s="26" t="n">
        <f aca="false">SUM(D24:D24)</f>
        <v>1191500.53</v>
      </c>
      <c r="E25" s="26" t="n">
        <f aca="false">SUM(E24:E24)</f>
        <v>1262842.58</v>
      </c>
      <c r="F25" s="26" t="n">
        <f aca="false">SUM(F24:F24)</f>
        <v>1300614</v>
      </c>
      <c r="G25" s="26" t="n">
        <f aca="false">SUM(G24:G24)</f>
        <v>1369565.98</v>
      </c>
      <c r="H25" s="26" t="n">
        <f aca="false">SUM(H24:H24)</f>
        <v>1450635</v>
      </c>
      <c r="I25" s="26" t="n">
        <f aca="false">SUM(I24:I24)</f>
        <v>0</v>
      </c>
      <c r="J25" s="26" t="n">
        <f aca="false">SUM(J24:J24)</f>
        <v>0</v>
      </c>
      <c r="K25" s="26" t="n">
        <f aca="false">SUM(K24:K24)</f>
        <v>0</v>
      </c>
      <c r="L25" s="26" t="n">
        <f aca="false">SUM(L24:L24)</f>
        <v>0</v>
      </c>
      <c r="M25" s="26" t="n">
        <f aca="false">SUM(M24:M24)</f>
        <v>1450635</v>
      </c>
      <c r="N25" s="26" t="n">
        <f aca="false">SUM(N24:N24)</f>
        <v>0</v>
      </c>
      <c r="O25" s="27" t="n">
        <f aca="false">N25/$M25</f>
        <v>0</v>
      </c>
      <c r="P25" s="26" t="n">
        <f aca="false">SUM(P24:P24)</f>
        <v>0</v>
      </c>
      <c r="Q25" s="27" t="n">
        <f aca="false">P25/$M25</f>
        <v>0</v>
      </c>
      <c r="R25" s="26" t="n">
        <f aca="false">SUM(R24:R24)</f>
        <v>0</v>
      </c>
      <c r="S25" s="27" t="n">
        <f aca="false">R25/$M25</f>
        <v>0</v>
      </c>
      <c r="T25" s="26" t="n">
        <f aca="false">SUM(T24:T24)</f>
        <v>0</v>
      </c>
      <c r="U25" s="27" t="n">
        <f aca="false">T25/$M25</f>
        <v>0</v>
      </c>
      <c r="V25" s="26" t="n">
        <f aca="false">SUM(V24:V24)</f>
        <v>1450635</v>
      </c>
      <c r="W25" s="26" t="n">
        <f aca="false">SUM(W24:W24)</f>
        <v>1450635</v>
      </c>
    </row>
    <row r="27" customFormat="false" ht="13.9" hidden="false" customHeight="true" outlineLevel="0" collapsed="false">
      <c r="A27" s="28" t="s">
        <v>31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28"/>
      <c r="Q27" s="28"/>
      <c r="R27" s="28"/>
      <c r="S27" s="28"/>
      <c r="T27" s="28"/>
      <c r="U27" s="28"/>
      <c r="V27" s="28"/>
      <c r="W27" s="28"/>
    </row>
    <row r="28" customFormat="false" ht="13.9" hidden="false" customHeight="true" outlineLevel="0" collapsed="false">
      <c r="A28" s="7" t="s">
        <v>32</v>
      </c>
      <c r="B28" s="7" t="s">
        <v>33</v>
      </c>
      <c r="C28" s="7" t="s">
        <v>34</v>
      </c>
      <c r="D28" s="7" t="s">
        <v>35</v>
      </c>
      <c r="E28" s="7" t="s">
        <v>2</v>
      </c>
      <c r="F28" s="7" t="s">
        <v>3</v>
      </c>
      <c r="G28" s="7" t="s">
        <v>4</v>
      </c>
      <c r="H28" s="7" t="s">
        <v>5</v>
      </c>
      <c r="I28" s="7" t="s">
        <v>6</v>
      </c>
      <c r="J28" s="7" t="s">
        <v>7</v>
      </c>
      <c r="K28" s="7" t="s">
        <v>8</v>
      </c>
      <c r="L28" s="7" t="s">
        <v>9</v>
      </c>
      <c r="M28" s="7" t="s">
        <v>10</v>
      </c>
      <c r="N28" s="7" t="s">
        <v>11</v>
      </c>
      <c r="O28" s="8" t="s">
        <v>12</v>
      </c>
      <c r="P28" s="7" t="s">
        <v>13</v>
      </c>
      <c r="Q28" s="8" t="s">
        <v>14</v>
      </c>
      <c r="R28" s="7" t="s">
        <v>15</v>
      </c>
      <c r="S28" s="8" t="s">
        <v>16</v>
      </c>
      <c r="T28" s="7" t="s">
        <v>17</v>
      </c>
      <c r="U28" s="8" t="s">
        <v>18</v>
      </c>
      <c r="V28" s="7" t="s">
        <v>19</v>
      </c>
      <c r="W28" s="7" t="s">
        <v>20</v>
      </c>
    </row>
    <row r="29" customFormat="false" ht="13.9" hidden="false" customHeight="true" outlineLevel="0" collapsed="false">
      <c r="A29" s="30" t="s">
        <v>36</v>
      </c>
      <c r="B29" s="10" t="n">
        <v>111003</v>
      </c>
      <c r="C29" s="10" t="s">
        <v>37</v>
      </c>
      <c r="D29" s="11" t="n">
        <v>1093700.52</v>
      </c>
      <c r="E29" s="11" t="n">
        <v>1139485.1</v>
      </c>
      <c r="F29" s="11" t="n">
        <v>1186306</v>
      </c>
      <c r="G29" s="11" t="n">
        <v>1241704.26</v>
      </c>
      <c r="H29" s="11" t="n">
        <v>1323320</v>
      </c>
      <c r="I29" s="11"/>
      <c r="J29" s="11"/>
      <c r="K29" s="11"/>
      <c r="L29" s="11"/>
      <c r="M29" s="11" t="n">
        <f aca="false">H29+SUM(I29:L29)</f>
        <v>1323320</v>
      </c>
      <c r="N29" s="11"/>
      <c r="O29" s="12" t="n">
        <f aca="false">N29/$M29</f>
        <v>0</v>
      </c>
      <c r="P29" s="11"/>
      <c r="Q29" s="12" t="n">
        <f aca="false">P29/$M29</f>
        <v>0</v>
      </c>
      <c r="R29" s="11"/>
      <c r="S29" s="12" t="n">
        <f aca="false">R29/$M29</f>
        <v>0</v>
      </c>
      <c r="T29" s="11"/>
      <c r="U29" s="12" t="n">
        <f aca="false">T29/$M29</f>
        <v>0</v>
      </c>
      <c r="V29" s="11" t="n">
        <f aca="false">H29</f>
        <v>1323320</v>
      </c>
      <c r="W29" s="11" t="n">
        <f aca="false">V29</f>
        <v>1323320</v>
      </c>
    </row>
    <row r="30" customFormat="false" ht="13.9" hidden="false" customHeight="true" outlineLevel="0" collapsed="false">
      <c r="A30" s="30"/>
      <c r="B30" s="10" t="n">
        <v>121001</v>
      </c>
      <c r="C30" s="10" t="s">
        <v>38</v>
      </c>
      <c r="D30" s="11" t="n">
        <v>13578.36</v>
      </c>
      <c r="E30" s="11" t="n">
        <v>23552.34</v>
      </c>
      <c r="F30" s="11" t="n">
        <v>18085</v>
      </c>
      <c r="G30" s="11" t="n">
        <v>19723.59</v>
      </c>
      <c r="H30" s="11" t="n">
        <v>19725</v>
      </c>
      <c r="I30" s="11"/>
      <c r="J30" s="11"/>
      <c r="K30" s="11"/>
      <c r="L30" s="11"/>
      <c r="M30" s="11" t="n">
        <f aca="false">H30+SUM(I30:L30)</f>
        <v>19725</v>
      </c>
      <c r="N30" s="11"/>
      <c r="O30" s="12" t="n">
        <f aca="false">N30/$M30</f>
        <v>0</v>
      </c>
      <c r="P30" s="11"/>
      <c r="Q30" s="12" t="n">
        <f aca="false">P30/$M30</f>
        <v>0</v>
      </c>
      <c r="R30" s="11"/>
      <c r="S30" s="12" t="n">
        <f aca="false">R30/$M30</f>
        <v>0</v>
      </c>
      <c r="T30" s="11"/>
      <c r="U30" s="12" t="n">
        <f aca="false">T30/$M30</f>
        <v>0</v>
      </c>
      <c r="V30" s="11" t="n">
        <f aca="false">H30</f>
        <v>19725</v>
      </c>
      <c r="W30" s="11" t="n">
        <f aca="false">V30</f>
        <v>19725</v>
      </c>
    </row>
    <row r="31" customFormat="false" ht="13.9" hidden="false" customHeight="true" outlineLevel="0" collapsed="false">
      <c r="A31" s="30"/>
      <c r="B31" s="10" t="n">
        <v>121002</v>
      </c>
      <c r="C31" s="10" t="s">
        <v>39</v>
      </c>
      <c r="D31" s="11" t="n">
        <v>21816.37</v>
      </c>
      <c r="E31" s="11" t="n">
        <v>22607.49</v>
      </c>
      <c r="F31" s="11" t="n">
        <v>21430</v>
      </c>
      <c r="G31" s="11" t="n">
        <v>23788.01</v>
      </c>
      <c r="H31" s="11" t="n">
        <v>23790</v>
      </c>
      <c r="I31" s="11"/>
      <c r="J31" s="11"/>
      <c r="K31" s="11"/>
      <c r="L31" s="11"/>
      <c r="M31" s="11" t="n">
        <f aca="false">H31+SUM(I31:L31)</f>
        <v>23790</v>
      </c>
      <c r="N31" s="11"/>
      <c r="O31" s="12" t="n">
        <f aca="false">N31/$M31</f>
        <v>0</v>
      </c>
      <c r="P31" s="11"/>
      <c r="Q31" s="12" t="n">
        <f aca="false">P31/$M31</f>
        <v>0</v>
      </c>
      <c r="R31" s="11"/>
      <c r="S31" s="12" t="n">
        <f aca="false">R31/$M31</f>
        <v>0</v>
      </c>
      <c r="T31" s="11"/>
      <c r="U31" s="12" t="n">
        <f aca="false">T31/$M31</f>
        <v>0</v>
      </c>
      <c r="V31" s="11" t="n">
        <f aca="false">H31</f>
        <v>23790</v>
      </c>
      <c r="W31" s="11" t="n">
        <f aca="false">V31</f>
        <v>23790</v>
      </c>
    </row>
    <row r="32" customFormat="false" ht="13.9" hidden="false" customHeight="true" outlineLevel="0" collapsed="false">
      <c r="A32" s="30"/>
      <c r="B32" s="10" t="n">
        <v>121003</v>
      </c>
      <c r="C32" s="10" t="s">
        <v>40</v>
      </c>
      <c r="D32" s="11" t="n">
        <v>100.18</v>
      </c>
      <c r="E32" s="11" t="n">
        <v>95.03</v>
      </c>
      <c r="F32" s="11" t="n">
        <v>100</v>
      </c>
      <c r="G32" s="11" t="n">
        <v>111.54</v>
      </c>
      <c r="H32" s="11" t="n">
        <v>110</v>
      </c>
      <c r="I32" s="11"/>
      <c r="J32" s="11"/>
      <c r="K32" s="11"/>
      <c r="L32" s="11"/>
      <c r="M32" s="11" t="n">
        <f aca="false">H32+SUM(I32:L32)</f>
        <v>110</v>
      </c>
      <c r="N32" s="11"/>
      <c r="O32" s="12" t="n">
        <f aca="false">N32/$M32</f>
        <v>0</v>
      </c>
      <c r="P32" s="11"/>
      <c r="Q32" s="12" t="n">
        <f aca="false">P32/$M32</f>
        <v>0</v>
      </c>
      <c r="R32" s="11"/>
      <c r="S32" s="12" t="n">
        <f aca="false">R32/$M32</f>
        <v>0</v>
      </c>
      <c r="T32" s="11"/>
      <c r="U32" s="12" t="n">
        <f aca="false">T32/$M32</f>
        <v>0</v>
      </c>
      <c r="V32" s="11" t="n">
        <f aca="false">H32</f>
        <v>110</v>
      </c>
      <c r="W32" s="11" t="n">
        <f aca="false">V32</f>
        <v>110</v>
      </c>
    </row>
    <row r="33" customFormat="false" ht="13.9" hidden="false" customHeight="true" outlineLevel="0" collapsed="false">
      <c r="A33" s="30"/>
      <c r="B33" s="10" t="n">
        <v>133001</v>
      </c>
      <c r="C33" s="10" t="s">
        <v>41</v>
      </c>
      <c r="D33" s="11" t="n">
        <v>2324.5</v>
      </c>
      <c r="E33" s="11" t="n">
        <v>2400.18</v>
      </c>
      <c r="F33" s="11" t="n">
        <v>2414</v>
      </c>
      <c r="G33" s="11" t="n">
        <v>2578.1</v>
      </c>
      <c r="H33" s="11" t="n">
        <v>2580</v>
      </c>
      <c r="I33" s="11"/>
      <c r="J33" s="11"/>
      <c r="K33" s="11"/>
      <c r="L33" s="11"/>
      <c r="M33" s="11" t="n">
        <f aca="false">H33+SUM(I33:L33)</f>
        <v>2580</v>
      </c>
      <c r="N33" s="11"/>
      <c r="O33" s="12" t="n">
        <f aca="false">N33/$M33</f>
        <v>0</v>
      </c>
      <c r="P33" s="11"/>
      <c r="Q33" s="12" t="n">
        <f aca="false">P33/$M33</f>
        <v>0</v>
      </c>
      <c r="R33" s="11"/>
      <c r="S33" s="12" t="n">
        <f aca="false">R33/$M33</f>
        <v>0</v>
      </c>
      <c r="T33" s="11"/>
      <c r="U33" s="12" t="n">
        <f aca="false">T33/$M33</f>
        <v>0</v>
      </c>
      <c r="V33" s="11" t="n">
        <f aca="false">H33</f>
        <v>2580</v>
      </c>
      <c r="W33" s="11" t="n">
        <f aca="false">V33</f>
        <v>2580</v>
      </c>
    </row>
    <row r="34" customFormat="false" ht="13.9" hidden="false" customHeight="true" outlineLevel="0" collapsed="false">
      <c r="A34" s="30"/>
      <c r="B34" s="10" t="n">
        <v>133006</v>
      </c>
      <c r="C34" s="10" t="s">
        <v>42</v>
      </c>
      <c r="D34" s="11" t="n">
        <v>305.1</v>
      </c>
      <c r="E34" s="11" t="n">
        <v>233.4</v>
      </c>
      <c r="F34" s="11" t="n">
        <v>233</v>
      </c>
      <c r="G34" s="11" t="n">
        <v>1169.1</v>
      </c>
      <c r="H34" s="11" t="n">
        <v>635</v>
      </c>
      <c r="I34" s="11"/>
      <c r="J34" s="11"/>
      <c r="K34" s="11"/>
      <c r="L34" s="11"/>
      <c r="M34" s="11" t="n">
        <f aca="false">H34+SUM(I34:L34)</f>
        <v>635</v>
      </c>
      <c r="N34" s="11"/>
      <c r="O34" s="12" t="n">
        <f aca="false">N34/$M34</f>
        <v>0</v>
      </c>
      <c r="P34" s="11"/>
      <c r="Q34" s="12" t="n">
        <f aca="false">P34/$M34</f>
        <v>0</v>
      </c>
      <c r="R34" s="11"/>
      <c r="S34" s="12" t="n">
        <f aca="false">R34/$M34</f>
        <v>0</v>
      </c>
      <c r="T34" s="11"/>
      <c r="U34" s="12" t="n">
        <f aca="false">T34/$M34</f>
        <v>0</v>
      </c>
      <c r="V34" s="11" t="n">
        <f aca="false">H34</f>
        <v>635</v>
      </c>
      <c r="W34" s="11" t="n">
        <f aca="false">V34</f>
        <v>635</v>
      </c>
    </row>
    <row r="35" customFormat="false" ht="13.9" hidden="false" customHeight="true" outlineLevel="0" collapsed="false">
      <c r="A35" s="30"/>
      <c r="B35" s="10" t="n">
        <v>133012</v>
      </c>
      <c r="C35" s="10" t="s">
        <v>43</v>
      </c>
      <c r="D35" s="11" t="n">
        <v>852.1</v>
      </c>
      <c r="E35" s="11" t="n">
        <v>1217.4</v>
      </c>
      <c r="F35" s="11" t="n">
        <v>1269</v>
      </c>
      <c r="G35" s="11" t="n">
        <v>2243.43</v>
      </c>
      <c r="H35" s="11" t="n">
        <v>2225</v>
      </c>
      <c r="I35" s="11"/>
      <c r="J35" s="11"/>
      <c r="K35" s="11"/>
      <c r="L35" s="11"/>
      <c r="M35" s="11" t="n">
        <f aca="false">H35+SUM(I35:L35)</f>
        <v>2225</v>
      </c>
      <c r="N35" s="11"/>
      <c r="O35" s="12" t="n">
        <f aca="false">N35/$M35</f>
        <v>0</v>
      </c>
      <c r="P35" s="11"/>
      <c r="Q35" s="12" t="n">
        <f aca="false">P35/$M35</f>
        <v>0</v>
      </c>
      <c r="R35" s="11"/>
      <c r="S35" s="12" t="n">
        <f aca="false">R35/$M35</f>
        <v>0</v>
      </c>
      <c r="T35" s="11"/>
      <c r="U35" s="12" t="n">
        <f aca="false">T35/$M35</f>
        <v>0</v>
      </c>
      <c r="V35" s="11" t="n">
        <f aca="false">H35</f>
        <v>2225</v>
      </c>
      <c r="W35" s="11" t="n">
        <f aca="false">V35</f>
        <v>2225</v>
      </c>
    </row>
    <row r="36" customFormat="false" ht="13.9" hidden="false" customHeight="true" outlineLevel="0" collapsed="false">
      <c r="A36" s="30"/>
      <c r="B36" s="10" t="n">
        <v>133013</v>
      </c>
      <c r="C36" s="10" t="s">
        <v>44</v>
      </c>
      <c r="D36" s="11" t="n">
        <v>58823.4</v>
      </c>
      <c r="E36" s="11" t="n">
        <v>73251.64</v>
      </c>
      <c r="F36" s="11" t="n">
        <v>70777</v>
      </c>
      <c r="G36" s="11" t="n">
        <v>78247.95</v>
      </c>
      <c r="H36" s="11" t="n">
        <v>78250</v>
      </c>
      <c r="I36" s="11"/>
      <c r="J36" s="11"/>
      <c r="K36" s="11"/>
      <c r="L36" s="11"/>
      <c r="M36" s="11" t="n">
        <f aca="false">H36+SUM(I36:L36)</f>
        <v>78250</v>
      </c>
      <c r="N36" s="11"/>
      <c r="O36" s="12" t="n">
        <f aca="false">N36/$M36</f>
        <v>0</v>
      </c>
      <c r="P36" s="11"/>
      <c r="Q36" s="12" t="n">
        <f aca="false">P36/$M36</f>
        <v>0</v>
      </c>
      <c r="R36" s="11"/>
      <c r="S36" s="12" t="n">
        <f aca="false">R36/$M36</f>
        <v>0</v>
      </c>
      <c r="T36" s="11"/>
      <c r="U36" s="12" t="n">
        <f aca="false">T36/$M36</f>
        <v>0</v>
      </c>
      <c r="V36" s="11" t="n">
        <f aca="false">H36</f>
        <v>78250</v>
      </c>
      <c r="W36" s="11" t="n">
        <f aca="false">V36</f>
        <v>78250</v>
      </c>
    </row>
    <row r="37" customFormat="false" ht="13.9" hidden="false" customHeight="true" outlineLevel="0" collapsed="false">
      <c r="A37" s="13" t="s">
        <v>21</v>
      </c>
      <c r="B37" s="13" t="n">
        <v>41</v>
      </c>
      <c r="C37" s="13" t="s">
        <v>23</v>
      </c>
      <c r="D37" s="14" t="n">
        <f aca="false">SUM(D29:D36)</f>
        <v>1191500.53</v>
      </c>
      <c r="E37" s="14" t="n">
        <f aca="false">SUM(E29:E36)</f>
        <v>1262842.58</v>
      </c>
      <c r="F37" s="14" t="n">
        <f aca="false">SUM(F29:F36)</f>
        <v>1300614</v>
      </c>
      <c r="G37" s="14" t="n">
        <f aca="false">SUM(G29:G36)</f>
        <v>1369565.98</v>
      </c>
      <c r="H37" s="14" t="n">
        <f aca="false">SUM(H29:H36)</f>
        <v>1450635</v>
      </c>
      <c r="I37" s="14" t="n">
        <f aca="false">SUM(I29:I36)</f>
        <v>0</v>
      </c>
      <c r="J37" s="14" t="n">
        <f aca="false">SUM(J29:J36)</f>
        <v>0</v>
      </c>
      <c r="K37" s="14" t="n">
        <f aca="false">SUM(K29:K36)</f>
        <v>0</v>
      </c>
      <c r="L37" s="14" t="n">
        <f aca="false">SUM(L29:L36)</f>
        <v>0</v>
      </c>
      <c r="M37" s="14" t="n">
        <f aca="false">SUM(M29:M36)</f>
        <v>1450635</v>
      </c>
      <c r="N37" s="14" t="n">
        <f aca="false">SUM(N29:N36)</f>
        <v>0</v>
      </c>
      <c r="O37" s="15" t="n">
        <f aca="false">N37/$M37</f>
        <v>0</v>
      </c>
      <c r="P37" s="14" t="n">
        <f aca="false">SUM(P29:P36)</f>
        <v>0</v>
      </c>
      <c r="Q37" s="15" t="n">
        <f aca="false">P37/$M37</f>
        <v>0</v>
      </c>
      <c r="R37" s="14" t="n">
        <f aca="false">SUM(R29:R36)</f>
        <v>0</v>
      </c>
      <c r="S37" s="15" t="n">
        <f aca="false">R37/$M37</f>
        <v>0</v>
      </c>
      <c r="T37" s="14" t="n">
        <f aca="false">SUM(T29:T36)</f>
        <v>0</v>
      </c>
      <c r="U37" s="15" t="n">
        <f aca="false">T37/$M37</f>
        <v>0</v>
      </c>
      <c r="V37" s="14" t="n">
        <f aca="false">SUM(V29:V36)</f>
        <v>1450635</v>
      </c>
      <c r="W37" s="14" t="n">
        <f aca="false">SUM(W29:W36)</f>
        <v>1450635</v>
      </c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</row>
    <row r="39" customFormat="false" ht="13.9" hidden="false" customHeight="true" outlineLevel="0" collapsed="false">
      <c r="A39" s="19" t="s">
        <v>45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19"/>
      <c r="Q39" s="19"/>
      <c r="R39" s="19"/>
      <c r="S39" s="19"/>
      <c r="T39" s="19"/>
      <c r="U39" s="19"/>
      <c r="V39" s="19"/>
      <c r="W39" s="19"/>
    </row>
    <row r="40" customFormat="false" ht="13.9" hidden="false" customHeight="true" outlineLevel="0" collapsed="false">
      <c r="A40" s="6"/>
      <c r="B40" s="6"/>
      <c r="C40" s="6"/>
      <c r="D40" s="7" t="s">
        <v>1</v>
      </c>
      <c r="E40" s="7" t="s">
        <v>2</v>
      </c>
      <c r="F40" s="7" t="s">
        <v>3</v>
      </c>
      <c r="G40" s="7" t="s">
        <v>4</v>
      </c>
      <c r="H40" s="7" t="s">
        <v>5</v>
      </c>
      <c r="I40" s="7" t="s">
        <v>6</v>
      </c>
      <c r="J40" s="7" t="s">
        <v>7</v>
      </c>
      <c r="K40" s="7" t="s">
        <v>8</v>
      </c>
      <c r="L40" s="7" t="s">
        <v>9</v>
      </c>
      <c r="M40" s="7" t="s">
        <v>10</v>
      </c>
      <c r="N40" s="7" t="s">
        <v>11</v>
      </c>
      <c r="O40" s="8" t="s">
        <v>12</v>
      </c>
      <c r="P40" s="7" t="s">
        <v>13</v>
      </c>
      <c r="Q40" s="8" t="s">
        <v>14</v>
      </c>
      <c r="R40" s="7" t="s">
        <v>15</v>
      </c>
      <c r="S40" s="8" t="s">
        <v>16</v>
      </c>
      <c r="T40" s="7" t="s">
        <v>17</v>
      </c>
      <c r="U40" s="8" t="s">
        <v>18</v>
      </c>
      <c r="V40" s="7" t="s">
        <v>19</v>
      </c>
      <c r="W40" s="7" t="s">
        <v>20</v>
      </c>
    </row>
    <row r="41" customFormat="false" ht="13.9" hidden="false" customHeight="true" outlineLevel="0" collapsed="false">
      <c r="A41" s="21" t="s">
        <v>21</v>
      </c>
      <c r="B41" s="22" t="n">
        <v>111</v>
      </c>
      <c r="C41" s="22" t="s">
        <v>46</v>
      </c>
      <c r="D41" s="23" t="n">
        <f aca="false">D49</f>
        <v>687.56</v>
      </c>
      <c r="E41" s="23" t="n">
        <f aca="false">E49</f>
        <v>5302.35</v>
      </c>
      <c r="F41" s="23" t="n">
        <f aca="false">F49</f>
        <v>0</v>
      </c>
      <c r="G41" s="23" t="n">
        <f aca="false">G49</f>
        <v>236.74</v>
      </c>
      <c r="H41" s="23" t="n">
        <f aca="false">H49</f>
        <v>30</v>
      </c>
      <c r="I41" s="23" t="n">
        <f aca="false">I49</f>
        <v>0</v>
      </c>
      <c r="J41" s="23" t="n">
        <f aca="false">J49</f>
        <v>0</v>
      </c>
      <c r="K41" s="23" t="n">
        <f aca="false">K49</f>
        <v>0</v>
      </c>
      <c r="L41" s="23" t="n">
        <f aca="false">L49</f>
        <v>0</v>
      </c>
      <c r="M41" s="23" t="n">
        <f aca="false">M49</f>
        <v>30</v>
      </c>
      <c r="N41" s="23" t="n">
        <f aca="false">N49</f>
        <v>0</v>
      </c>
      <c r="O41" s="24" t="n">
        <f aca="false">N41/$M41</f>
        <v>0</v>
      </c>
      <c r="P41" s="23" t="n">
        <f aca="false">P49</f>
        <v>0</v>
      </c>
      <c r="Q41" s="24" t="n">
        <f aca="false">P41/$M41</f>
        <v>0</v>
      </c>
      <c r="R41" s="23" t="n">
        <f aca="false">R49</f>
        <v>0</v>
      </c>
      <c r="S41" s="24" t="n">
        <f aca="false">R41/$M41</f>
        <v>0</v>
      </c>
      <c r="T41" s="23" t="n">
        <f aca="false">T49</f>
        <v>0</v>
      </c>
      <c r="U41" s="24" t="n">
        <f aca="false">T41/$M41</f>
        <v>0</v>
      </c>
      <c r="V41" s="23" t="n">
        <f aca="false">V49</f>
        <v>30</v>
      </c>
      <c r="W41" s="23" t="n">
        <f aca="false">W49</f>
        <v>30</v>
      </c>
    </row>
    <row r="42" customFormat="false" ht="13.9" hidden="false" customHeight="true" outlineLevel="0" collapsed="false">
      <c r="A42" s="21" t="s">
        <v>21</v>
      </c>
      <c r="B42" s="22" t="n">
        <v>41</v>
      </c>
      <c r="C42" s="22" t="s">
        <v>23</v>
      </c>
      <c r="D42" s="23" t="n">
        <f aca="false">D55</f>
        <v>112862.17</v>
      </c>
      <c r="E42" s="23" t="n">
        <f aca="false">E55</f>
        <v>98911.45</v>
      </c>
      <c r="F42" s="23" t="n">
        <f aca="false">F55</f>
        <v>88454</v>
      </c>
      <c r="G42" s="23" t="n">
        <f aca="false">G55</f>
        <v>101771.75</v>
      </c>
      <c r="H42" s="23" t="n">
        <f aca="false">H55</f>
        <v>129237</v>
      </c>
      <c r="I42" s="23" t="n">
        <f aca="false">I55</f>
        <v>0</v>
      </c>
      <c r="J42" s="23" t="n">
        <f aca="false">J55</f>
        <v>0</v>
      </c>
      <c r="K42" s="23" t="n">
        <f aca="false">K55</f>
        <v>0</v>
      </c>
      <c r="L42" s="23" t="n">
        <f aca="false">L55</f>
        <v>0</v>
      </c>
      <c r="M42" s="23" t="n">
        <f aca="false">M55</f>
        <v>129237</v>
      </c>
      <c r="N42" s="23" t="n">
        <f aca="false">N55</f>
        <v>0</v>
      </c>
      <c r="O42" s="24" t="n">
        <f aca="false">N42/$M42</f>
        <v>0</v>
      </c>
      <c r="P42" s="23" t="n">
        <f aca="false">P55</f>
        <v>0</v>
      </c>
      <c r="Q42" s="24" t="n">
        <f aca="false">P42/$M42</f>
        <v>0</v>
      </c>
      <c r="R42" s="23" t="n">
        <f aca="false">R55</f>
        <v>0</v>
      </c>
      <c r="S42" s="24" t="n">
        <f aca="false">R42/$M42</f>
        <v>0</v>
      </c>
      <c r="T42" s="23" t="n">
        <f aca="false">T55</f>
        <v>0</v>
      </c>
      <c r="U42" s="24" t="n">
        <f aca="false">T42/$M42</f>
        <v>0</v>
      </c>
      <c r="V42" s="23" t="n">
        <f aca="false">V55</f>
        <v>102237</v>
      </c>
      <c r="W42" s="23" t="n">
        <f aca="false">W55</f>
        <v>102237</v>
      </c>
    </row>
    <row r="43" customFormat="false" ht="13.9" hidden="false" customHeight="true" outlineLevel="0" collapsed="false">
      <c r="A43" s="21"/>
      <c r="B43" s="22" t="n">
        <v>72</v>
      </c>
      <c r="C43" s="22" t="s">
        <v>25</v>
      </c>
      <c r="D43" s="23" t="n">
        <f aca="false">D58</f>
        <v>38665.82</v>
      </c>
      <c r="E43" s="23" t="n">
        <f aca="false">E58</f>
        <v>50354.5</v>
      </c>
      <c r="F43" s="23" t="n">
        <f aca="false">F58</f>
        <v>102140</v>
      </c>
      <c r="G43" s="23" t="n">
        <f aca="false">G58</f>
        <v>78785.18</v>
      </c>
      <c r="H43" s="23" t="n">
        <f aca="false">H58</f>
        <v>117650</v>
      </c>
      <c r="I43" s="23" t="n">
        <f aca="false">I58</f>
        <v>0</v>
      </c>
      <c r="J43" s="23" t="n">
        <f aca="false">J58</f>
        <v>0</v>
      </c>
      <c r="K43" s="23" t="n">
        <f aca="false">K58</f>
        <v>0</v>
      </c>
      <c r="L43" s="23" t="n">
        <f aca="false">L58</f>
        <v>0</v>
      </c>
      <c r="M43" s="23" t="n">
        <f aca="false">M58</f>
        <v>117650</v>
      </c>
      <c r="N43" s="23" t="n">
        <f aca="false">N58</f>
        <v>0</v>
      </c>
      <c r="O43" s="24" t="n">
        <f aca="false">N43/$M43</f>
        <v>0</v>
      </c>
      <c r="P43" s="23" t="n">
        <f aca="false">P58</f>
        <v>0</v>
      </c>
      <c r="Q43" s="24" t="n">
        <f aca="false">P43/$M43</f>
        <v>0</v>
      </c>
      <c r="R43" s="23" t="n">
        <f aca="false">R58</f>
        <v>0</v>
      </c>
      <c r="S43" s="24" t="n">
        <f aca="false">R43/$M43</f>
        <v>0</v>
      </c>
      <c r="T43" s="23" t="n">
        <f aca="false">T58</f>
        <v>0</v>
      </c>
      <c r="U43" s="24" t="n">
        <f aca="false">T43/$M43</f>
        <v>0</v>
      </c>
      <c r="V43" s="23" t="n">
        <f aca="false">V58</f>
        <v>117650</v>
      </c>
      <c r="W43" s="23" t="n">
        <f aca="false">W58</f>
        <v>117650</v>
      </c>
    </row>
    <row r="44" customFormat="false" ht="13.9" hidden="false" customHeight="true" outlineLevel="0" collapsed="false">
      <c r="A44" s="17"/>
      <c r="B44" s="18"/>
      <c r="C44" s="25" t="s">
        <v>29</v>
      </c>
      <c r="D44" s="26" t="n">
        <f aca="false">SUM(D42:D43)</f>
        <v>151527.99</v>
      </c>
      <c r="E44" s="26" t="n">
        <f aca="false">SUM(E42:E43)</f>
        <v>149265.95</v>
      </c>
      <c r="F44" s="26" t="n">
        <f aca="false">SUM(F42:F43)</f>
        <v>190594</v>
      </c>
      <c r="G44" s="26" t="n">
        <f aca="false">SUM(G42:G43)</f>
        <v>180556.93</v>
      </c>
      <c r="H44" s="26" t="n">
        <f aca="false">SUM(H42:H43)</f>
        <v>246887</v>
      </c>
      <c r="I44" s="26" t="n">
        <f aca="false">SUM(I42:I43)</f>
        <v>0</v>
      </c>
      <c r="J44" s="26" t="n">
        <f aca="false">SUM(J42:J43)</f>
        <v>0</v>
      </c>
      <c r="K44" s="26" t="n">
        <f aca="false">SUM(K42:K43)</f>
        <v>0</v>
      </c>
      <c r="L44" s="26" t="n">
        <f aca="false">SUM(L42:L43)</f>
        <v>0</v>
      </c>
      <c r="M44" s="26" t="n">
        <f aca="false">SUM(M42:M43)</f>
        <v>246887</v>
      </c>
      <c r="N44" s="26" t="n">
        <f aca="false">SUM(N42:N43)</f>
        <v>0</v>
      </c>
      <c r="O44" s="27" t="n">
        <f aca="false">N44/$M44</f>
        <v>0</v>
      </c>
      <c r="P44" s="26" t="n">
        <f aca="false">SUM(P42:P43)</f>
        <v>0</v>
      </c>
      <c r="Q44" s="27" t="n">
        <f aca="false">P44/$M44</f>
        <v>0</v>
      </c>
      <c r="R44" s="26" t="n">
        <f aca="false">SUM(R42:R43)</f>
        <v>0</v>
      </c>
      <c r="S44" s="27" t="n">
        <f aca="false">R44/$M44</f>
        <v>0</v>
      </c>
      <c r="T44" s="26" t="n">
        <f aca="false">SUM(T42:T43)</f>
        <v>0</v>
      </c>
      <c r="U44" s="27" t="n">
        <f aca="false">T44/$M44</f>
        <v>0</v>
      </c>
      <c r="V44" s="26" t="n">
        <f aca="false">SUM(V42:V43)</f>
        <v>219887</v>
      </c>
      <c r="W44" s="26" t="n">
        <f aca="false">SUM(W42:W43)</f>
        <v>219887</v>
      </c>
    </row>
    <row r="46" customFormat="false" ht="13.9" hidden="false" customHeight="true" outlineLevel="0" collapsed="false">
      <c r="A46" s="28" t="s">
        <v>47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28"/>
      <c r="Q46" s="28"/>
      <c r="R46" s="28"/>
      <c r="S46" s="28"/>
      <c r="T46" s="28"/>
      <c r="U46" s="28"/>
      <c r="V46" s="28"/>
      <c r="W46" s="28"/>
    </row>
    <row r="47" customFormat="false" ht="13.9" hidden="false" customHeight="true" outlineLevel="0" collapsed="false">
      <c r="A47" s="7" t="s">
        <v>32</v>
      </c>
      <c r="B47" s="7" t="s">
        <v>33</v>
      </c>
      <c r="C47" s="7" t="s">
        <v>34</v>
      </c>
      <c r="D47" s="7" t="s">
        <v>1</v>
      </c>
      <c r="E47" s="7" t="s">
        <v>2</v>
      </c>
      <c r="F47" s="7" t="s">
        <v>3</v>
      </c>
      <c r="G47" s="7" t="s">
        <v>4</v>
      </c>
      <c r="H47" s="7" t="s">
        <v>5</v>
      </c>
      <c r="I47" s="7" t="s">
        <v>6</v>
      </c>
      <c r="J47" s="7" t="s">
        <v>7</v>
      </c>
      <c r="K47" s="7" t="s">
        <v>8</v>
      </c>
      <c r="L47" s="7" t="s">
        <v>9</v>
      </c>
      <c r="M47" s="7" t="s">
        <v>10</v>
      </c>
      <c r="N47" s="7" t="s">
        <v>11</v>
      </c>
      <c r="O47" s="8" t="s">
        <v>12</v>
      </c>
      <c r="P47" s="7" t="s">
        <v>13</v>
      </c>
      <c r="Q47" s="8" t="s">
        <v>14</v>
      </c>
      <c r="R47" s="7" t="s">
        <v>15</v>
      </c>
      <c r="S47" s="8" t="s">
        <v>16</v>
      </c>
      <c r="T47" s="7" t="s">
        <v>17</v>
      </c>
      <c r="U47" s="8" t="s">
        <v>18</v>
      </c>
      <c r="V47" s="7" t="s">
        <v>19</v>
      </c>
      <c r="W47" s="7" t="s">
        <v>20</v>
      </c>
    </row>
    <row r="48" customFormat="false" ht="13.9" hidden="false" customHeight="true" outlineLevel="0" collapsed="false">
      <c r="A48" s="32" t="s">
        <v>48</v>
      </c>
      <c r="B48" s="10" t="s">
        <v>49</v>
      </c>
      <c r="C48" s="10" t="s">
        <v>50</v>
      </c>
      <c r="D48" s="33" t="n">
        <v>687.56</v>
      </c>
      <c r="E48" s="33" t="n">
        <v>5302.35</v>
      </c>
      <c r="F48" s="33" t="n">
        <v>0</v>
      </c>
      <c r="G48" s="33" t="n">
        <v>236.74</v>
      </c>
      <c r="H48" s="33" t="n">
        <v>30</v>
      </c>
      <c r="I48" s="33"/>
      <c r="J48" s="33"/>
      <c r="K48" s="33"/>
      <c r="L48" s="33"/>
      <c r="M48" s="33" t="n">
        <f aca="false">H48+SUM(I48:L48)</f>
        <v>30</v>
      </c>
      <c r="N48" s="33"/>
      <c r="O48" s="34" t="n">
        <f aca="false">N48/$M48</f>
        <v>0</v>
      </c>
      <c r="P48" s="33"/>
      <c r="Q48" s="34" t="n">
        <f aca="false">P48/$M48</f>
        <v>0</v>
      </c>
      <c r="R48" s="33"/>
      <c r="S48" s="34" t="n">
        <f aca="false">R48/$M48</f>
        <v>0</v>
      </c>
      <c r="T48" s="33"/>
      <c r="U48" s="34" t="n">
        <f aca="false">T48/$M48</f>
        <v>0</v>
      </c>
      <c r="V48" s="11" t="n">
        <f aca="false">H48</f>
        <v>30</v>
      </c>
      <c r="W48" s="11" t="n">
        <f aca="false">V48</f>
        <v>30</v>
      </c>
    </row>
    <row r="49" customFormat="false" ht="13.9" hidden="false" customHeight="true" outlineLevel="0" collapsed="false">
      <c r="A49" s="35" t="s">
        <v>21</v>
      </c>
      <c r="B49" s="35" t="n">
        <v>111</v>
      </c>
      <c r="C49" s="35" t="s">
        <v>46</v>
      </c>
      <c r="D49" s="36" t="n">
        <f aca="false">SUM(D48:D48)</f>
        <v>687.56</v>
      </c>
      <c r="E49" s="36" t="n">
        <f aca="false">SUM(E47:E48)</f>
        <v>5302.35</v>
      </c>
      <c r="F49" s="36" t="n">
        <f aca="false">SUM(F48:F48)</f>
        <v>0</v>
      </c>
      <c r="G49" s="36" t="n">
        <f aca="false">SUM(G48:G48)</f>
        <v>236.74</v>
      </c>
      <c r="H49" s="36" t="n">
        <f aca="false">SUM(H48:H48)</f>
        <v>30</v>
      </c>
      <c r="I49" s="36" t="n">
        <f aca="false">SUM(I48:I48)</f>
        <v>0</v>
      </c>
      <c r="J49" s="36" t="n">
        <f aca="false">SUM(J48:J48)</f>
        <v>0</v>
      </c>
      <c r="K49" s="36" t="n">
        <f aca="false">SUM(K48:K48)</f>
        <v>0</v>
      </c>
      <c r="L49" s="36" t="n">
        <f aca="false">SUM(L48:L48)</f>
        <v>0</v>
      </c>
      <c r="M49" s="36" t="n">
        <f aca="false">SUM(M48:M48)</f>
        <v>30</v>
      </c>
      <c r="N49" s="36" t="n">
        <f aca="false">SUM(N48:N48)</f>
        <v>0</v>
      </c>
      <c r="O49" s="37" t="n">
        <f aca="false">N49/$M49</f>
        <v>0</v>
      </c>
      <c r="P49" s="36" t="n">
        <f aca="false">SUM(P48:P48)</f>
        <v>0</v>
      </c>
      <c r="Q49" s="37" t="n">
        <f aca="false">P49/$M49</f>
        <v>0</v>
      </c>
      <c r="R49" s="36" t="n">
        <f aca="false">SUM(R48:R48)</f>
        <v>0</v>
      </c>
      <c r="S49" s="37" t="n">
        <f aca="false">R49/$M49</f>
        <v>0</v>
      </c>
      <c r="T49" s="36" t="n">
        <f aca="false">SUM(T48:T48)</f>
        <v>0</v>
      </c>
      <c r="U49" s="37" t="n">
        <f aca="false">T49/$M49</f>
        <v>0</v>
      </c>
      <c r="V49" s="36" t="n">
        <f aca="false">SUM(V48:V48)</f>
        <v>30</v>
      </c>
      <c r="W49" s="36" t="n">
        <f aca="false">SUM(W48:W48)</f>
        <v>30</v>
      </c>
    </row>
    <row r="50" customFormat="false" ht="13.9" hidden="false" customHeight="true" outlineLevel="0" collapsed="false">
      <c r="A50" s="38" t="s">
        <v>48</v>
      </c>
      <c r="B50" s="10" t="n">
        <v>210</v>
      </c>
      <c r="C50" s="10" t="s">
        <v>51</v>
      </c>
      <c r="D50" s="11" t="n">
        <v>1674.8</v>
      </c>
      <c r="E50" s="11" t="n">
        <v>2414.84</v>
      </c>
      <c r="F50" s="11" t="n">
        <v>2025</v>
      </c>
      <c r="G50" s="11" t="n">
        <v>3008.78</v>
      </c>
      <c r="H50" s="11" t="n">
        <v>3035</v>
      </c>
      <c r="I50" s="11"/>
      <c r="J50" s="11"/>
      <c r="K50" s="11"/>
      <c r="L50" s="11"/>
      <c r="M50" s="11" t="n">
        <f aca="false">H50+SUM(I50:L50)</f>
        <v>3035</v>
      </c>
      <c r="N50" s="11"/>
      <c r="O50" s="12" t="n">
        <f aca="false">N50/$M50</f>
        <v>0</v>
      </c>
      <c r="P50" s="11"/>
      <c r="Q50" s="12" t="n">
        <f aca="false">P50/$M50</f>
        <v>0</v>
      </c>
      <c r="R50" s="11"/>
      <c r="S50" s="12" t="n">
        <f aca="false">R50/$M50</f>
        <v>0</v>
      </c>
      <c r="T50" s="11"/>
      <c r="U50" s="12" t="n">
        <f aca="false">T50/$M50</f>
        <v>0</v>
      </c>
      <c r="V50" s="11" t="n">
        <f aca="false">H50</f>
        <v>3035</v>
      </c>
      <c r="W50" s="11" t="n">
        <f aca="false">V50</f>
        <v>3035</v>
      </c>
    </row>
    <row r="51" customFormat="false" ht="13.9" hidden="false" customHeight="true" outlineLevel="0" collapsed="false">
      <c r="A51" s="38"/>
      <c r="B51" s="10" t="n">
        <v>220</v>
      </c>
      <c r="C51" s="10" t="s">
        <v>52</v>
      </c>
      <c r="D51" s="11" t="n">
        <v>96167.28</v>
      </c>
      <c r="E51" s="11" t="n">
        <v>64485.95</v>
      </c>
      <c r="F51" s="11" t="n">
        <v>80765</v>
      </c>
      <c r="G51" s="11" t="n">
        <v>76775.84</v>
      </c>
      <c r="H51" s="11" t="n">
        <v>97640</v>
      </c>
      <c r="I51" s="11"/>
      <c r="J51" s="11"/>
      <c r="K51" s="11"/>
      <c r="L51" s="11"/>
      <c r="M51" s="11" t="n">
        <f aca="false">H51+SUM(I51:L51)</f>
        <v>97640</v>
      </c>
      <c r="N51" s="11"/>
      <c r="O51" s="12" t="n">
        <f aca="false">N51/$M51</f>
        <v>0</v>
      </c>
      <c r="P51" s="11"/>
      <c r="Q51" s="12" t="n">
        <f aca="false">P51/$M51</f>
        <v>0</v>
      </c>
      <c r="R51" s="11"/>
      <c r="S51" s="12" t="n">
        <f aca="false">R51/$M51</f>
        <v>0</v>
      </c>
      <c r="T51" s="11"/>
      <c r="U51" s="12" t="n">
        <f aca="false">T51/$M51</f>
        <v>0</v>
      </c>
      <c r="V51" s="11" t="n">
        <v>82640</v>
      </c>
      <c r="W51" s="11" t="n">
        <f aca="false">V51</f>
        <v>82640</v>
      </c>
    </row>
    <row r="52" customFormat="false" ht="13.9" hidden="false" customHeight="true" outlineLevel="0" collapsed="false">
      <c r="A52" s="38"/>
      <c r="B52" s="10" t="n">
        <v>230</v>
      </c>
      <c r="C52" s="10" t="s">
        <v>53</v>
      </c>
      <c r="D52" s="11" t="n">
        <v>0</v>
      </c>
      <c r="E52" s="11" t="n">
        <v>87.5</v>
      </c>
      <c r="F52" s="11" t="n">
        <v>0</v>
      </c>
      <c r="G52" s="11" t="n">
        <v>6650</v>
      </c>
      <c r="H52" s="11" t="n">
        <v>0</v>
      </c>
      <c r="I52" s="11"/>
      <c r="J52" s="11"/>
      <c r="K52" s="11"/>
      <c r="L52" s="11"/>
      <c r="M52" s="11" t="n">
        <f aca="false">H52+SUM(I52:L52)</f>
        <v>0</v>
      </c>
      <c r="N52" s="11"/>
      <c r="O52" s="12" t="e">
        <f aca="false">N52/$M52</f>
        <v>#DIV/0!</v>
      </c>
      <c r="P52" s="11"/>
      <c r="Q52" s="12" t="e">
        <f aca="false">P52/$M52</f>
        <v>#DIV/0!</v>
      </c>
      <c r="R52" s="11"/>
      <c r="S52" s="12" t="e">
        <f aca="false">R52/$M52</f>
        <v>#DIV/0!</v>
      </c>
      <c r="T52" s="11"/>
      <c r="U52" s="12" t="e">
        <f aca="false">T52/$M52</f>
        <v>#DIV/0!</v>
      </c>
      <c r="V52" s="11" t="n">
        <f aca="false">H52</f>
        <v>0</v>
      </c>
      <c r="W52" s="11" t="n">
        <f aca="false">V52</f>
        <v>0</v>
      </c>
    </row>
    <row r="53" customFormat="false" ht="13.9" hidden="false" customHeight="true" outlineLevel="0" collapsed="false">
      <c r="A53" s="38"/>
      <c r="B53" s="10" t="n">
        <v>240</v>
      </c>
      <c r="C53" s="10" t="s">
        <v>54</v>
      </c>
      <c r="D53" s="11" t="n">
        <v>124.55</v>
      </c>
      <c r="E53" s="11" t="n">
        <v>0</v>
      </c>
      <c r="F53" s="11" t="n">
        <v>0</v>
      </c>
      <c r="G53" s="11" t="n">
        <v>0</v>
      </c>
      <c r="H53" s="11" t="n">
        <v>0</v>
      </c>
      <c r="I53" s="11"/>
      <c r="J53" s="11"/>
      <c r="K53" s="11"/>
      <c r="L53" s="11"/>
      <c r="M53" s="11" t="n">
        <f aca="false">H53+SUM(I53:L53)</f>
        <v>0</v>
      </c>
      <c r="N53" s="11"/>
      <c r="O53" s="12" t="e">
        <f aca="false">N53/$M53</f>
        <v>#DIV/0!</v>
      </c>
      <c r="P53" s="11"/>
      <c r="Q53" s="12" t="e">
        <f aca="false">P53/$M53</f>
        <v>#DIV/0!</v>
      </c>
      <c r="R53" s="11"/>
      <c r="S53" s="12" t="e">
        <f aca="false">R53/$M53</f>
        <v>#DIV/0!</v>
      </c>
      <c r="T53" s="11"/>
      <c r="U53" s="12" t="e">
        <f aca="false">T53/$M53</f>
        <v>#DIV/0!</v>
      </c>
      <c r="V53" s="11" t="n">
        <f aca="false">H53</f>
        <v>0</v>
      </c>
      <c r="W53" s="11" t="n">
        <f aca="false">V53</f>
        <v>0</v>
      </c>
    </row>
    <row r="54" customFormat="false" ht="13.9" hidden="false" customHeight="true" outlineLevel="0" collapsed="false">
      <c r="A54" s="38"/>
      <c r="B54" s="10" t="n">
        <v>290</v>
      </c>
      <c r="C54" s="10" t="s">
        <v>55</v>
      </c>
      <c r="D54" s="11" t="n">
        <v>14895.54</v>
      </c>
      <c r="E54" s="11" t="n">
        <v>31923.16</v>
      </c>
      <c r="F54" s="11" t="n">
        <v>5664</v>
      </c>
      <c r="G54" s="11" t="n">
        <v>15337.13</v>
      </c>
      <c r="H54" s="11" t="n">
        <f aca="false">28562</f>
        <v>28562</v>
      </c>
      <c r="I54" s="11"/>
      <c r="J54" s="11"/>
      <c r="K54" s="11"/>
      <c r="L54" s="11"/>
      <c r="M54" s="11" t="n">
        <f aca="false">H54+SUM(I54:L54)</f>
        <v>28562</v>
      </c>
      <c r="N54" s="11"/>
      <c r="O54" s="12" t="n">
        <f aca="false">N54/$M54</f>
        <v>0</v>
      </c>
      <c r="P54" s="11"/>
      <c r="Q54" s="12" t="n">
        <f aca="false">P54/$M54</f>
        <v>0</v>
      </c>
      <c r="R54" s="11"/>
      <c r="S54" s="12" t="n">
        <f aca="false">R54/$M54</f>
        <v>0</v>
      </c>
      <c r="T54" s="11"/>
      <c r="U54" s="12" t="n">
        <f aca="false">T54/$M54</f>
        <v>0</v>
      </c>
      <c r="V54" s="11" t="n">
        <f aca="false">16562</f>
        <v>16562</v>
      </c>
      <c r="W54" s="11" t="n">
        <f aca="false">V54</f>
        <v>16562</v>
      </c>
    </row>
    <row r="55" customFormat="false" ht="13.9" hidden="false" customHeight="true" outlineLevel="0" collapsed="false">
      <c r="A55" s="35" t="s">
        <v>21</v>
      </c>
      <c r="B55" s="35" t="n">
        <v>41</v>
      </c>
      <c r="C55" s="35" t="s">
        <v>23</v>
      </c>
      <c r="D55" s="36" t="n">
        <f aca="false">SUM(D50:D54)</f>
        <v>112862.17</v>
      </c>
      <c r="E55" s="36" t="n">
        <f aca="false">SUM(E50:E54)</f>
        <v>98911.45</v>
      </c>
      <c r="F55" s="36" t="n">
        <f aca="false">SUM(F50:F54)</f>
        <v>88454</v>
      </c>
      <c r="G55" s="36" t="n">
        <f aca="false">SUM(G50:G54)</f>
        <v>101771.75</v>
      </c>
      <c r="H55" s="36" t="n">
        <f aca="false">SUM(H50:H54)</f>
        <v>129237</v>
      </c>
      <c r="I55" s="36" t="n">
        <f aca="false">SUM(I50:I54)</f>
        <v>0</v>
      </c>
      <c r="J55" s="36" t="n">
        <f aca="false">SUM(J50:J54)</f>
        <v>0</v>
      </c>
      <c r="K55" s="36" t="n">
        <f aca="false">SUM(K50:K54)</f>
        <v>0</v>
      </c>
      <c r="L55" s="36" t="n">
        <f aca="false">SUM(L50:L54)</f>
        <v>0</v>
      </c>
      <c r="M55" s="36" t="n">
        <f aca="false">SUM(M50:M54)</f>
        <v>129237</v>
      </c>
      <c r="N55" s="36" t="n">
        <f aca="false">SUM(N50:N54)</f>
        <v>0</v>
      </c>
      <c r="O55" s="37" t="n">
        <f aca="false">N55/$M55</f>
        <v>0</v>
      </c>
      <c r="P55" s="36" t="n">
        <f aca="false">SUM(P50:P54)</f>
        <v>0</v>
      </c>
      <c r="Q55" s="37" t="n">
        <f aca="false">P55/$M55</f>
        <v>0</v>
      </c>
      <c r="R55" s="36" t="n">
        <f aca="false">SUM(R50:R54)</f>
        <v>0</v>
      </c>
      <c r="S55" s="37" t="n">
        <f aca="false">R55/$M55</f>
        <v>0</v>
      </c>
      <c r="T55" s="36" t="n">
        <f aca="false">SUM(T50:T54)</f>
        <v>0</v>
      </c>
      <c r="U55" s="37" t="n">
        <f aca="false">T55/$M55</f>
        <v>0</v>
      </c>
      <c r="V55" s="36" t="n">
        <f aca="false">SUM(V50:V54)</f>
        <v>102237</v>
      </c>
      <c r="W55" s="36" t="n">
        <f aca="false">SUM(W50:W54)</f>
        <v>102237</v>
      </c>
    </row>
    <row r="56" customFormat="false" ht="13.9" hidden="false" customHeight="true" outlineLevel="0" collapsed="false">
      <c r="A56" s="30" t="s">
        <v>48</v>
      </c>
      <c r="B56" s="10" t="n">
        <v>290</v>
      </c>
      <c r="C56" s="10" t="s">
        <v>55</v>
      </c>
      <c r="D56" s="11" t="n">
        <v>3485.89</v>
      </c>
      <c r="E56" s="11" t="n">
        <v>2779.45</v>
      </c>
      <c r="F56" s="11" t="n">
        <v>2800</v>
      </c>
      <c r="G56" s="11" t="n">
        <v>3032.57</v>
      </c>
      <c r="H56" s="11" t="n">
        <v>2450</v>
      </c>
      <c r="I56" s="11"/>
      <c r="J56" s="11"/>
      <c r="K56" s="11"/>
      <c r="L56" s="11"/>
      <c r="M56" s="11" t="n">
        <f aca="false">H56+SUM(I56:L56)</f>
        <v>2450</v>
      </c>
      <c r="N56" s="11"/>
      <c r="O56" s="12" t="n">
        <f aca="false">N56/$M56</f>
        <v>0</v>
      </c>
      <c r="P56" s="11"/>
      <c r="Q56" s="12" t="n">
        <f aca="false">P56/$M56</f>
        <v>0</v>
      </c>
      <c r="R56" s="11"/>
      <c r="S56" s="12" t="n">
        <f aca="false">R56/$M56</f>
        <v>0</v>
      </c>
      <c r="T56" s="11"/>
      <c r="U56" s="12" t="n">
        <f aca="false">T56/$M56</f>
        <v>0</v>
      </c>
      <c r="V56" s="11" t="n">
        <f aca="false">H56</f>
        <v>2450</v>
      </c>
      <c r="W56" s="11" t="n">
        <f aca="false">V56</f>
        <v>2450</v>
      </c>
    </row>
    <row r="57" customFormat="false" ht="13.9" hidden="false" customHeight="true" outlineLevel="0" collapsed="false">
      <c r="A57" s="30"/>
      <c r="B57" s="10" t="s">
        <v>49</v>
      </c>
      <c r="C57" s="10" t="s">
        <v>50</v>
      </c>
      <c r="D57" s="11" t="n">
        <v>35179.93</v>
      </c>
      <c r="E57" s="33" t="n">
        <f aca="false">18288.59+29286.46</f>
        <v>47575.05</v>
      </c>
      <c r="F57" s="33" t="n">
        <v>99340</v>
      </c>
      <c r="G57" s="33" t="n">
        <v>75752.61</v>
      </c>
      <c r="H57" s="33" t="n">
        <v>115200</v>
      </c>
      <c r="I57" s="33"/>
      <c r="J57" s="33"/>
      <c r="K57" s="33"/>
      <c r="L57" s="33"/>
      <c r="M57" s="33" t="n">
        <f aca="false">H57+SUM(I57:L57)</f>
        <v>115200</v>
      </c>
      <c r="N57" s="33"/>
      <c r="O57" s="34" t="n">
        <f aca="false">N57/$M57</f>
        <v>0</v>
      </c>
      <c r="P57" s="33"/>
      <c r="Q57" s="34" t="n">
        <f aca="false">P57/$M57</f>
        <v>0</v>
      </c>
      <c r="R57" s="33"/>
      <c r="S57" s="34" t="n">
        <f aca="false">R57/$M57</f>
        <v>0</v>
      </c>
      <c r="T57" s="33"/>
      <c r="U57" s="34" t="n">
        <f aca="false">T57/$M57</f>
        <v>0</v>
      </c>
      <c r="V57" s="11" t="n">
        <f aca="false">H57</f>
        <v>115200</v>
      </c>
      <c r="W57" s="11" t="n">
        <f aca="false">V57</f>
        <v>115200</v>
      </c>
    </row>
    <row r="58" customFormat="false" ht="13.9" hidden="false" customHeight="true" outlineLevel="0" collapsed="false">
      <c r="A58" s="35" t="s">
        <v>21</v>
      </c>
      <c r="B58" s="35" t="n">
        <v>72</v>
      </c>
      <c r="C58" s="35" t="s">
        <v>25</v>
      </c>
      <c r="D58" s="36" t="n">
        <f aca="false">SUM(D56:D57)</f>
        <v>38665.82</v>
      </c>
      <c r="E58" s="36" t="n">
        <f aca="false">SUM(E56:E57)</f>
        <v>50354.5</v>
      </c>
      <c r="F58" s="36" t="n">
        <f aca="false">SUM(F56:F57)</f>
        <v>102140</v>
      </c>
      <c r="G58" s="36" t="n">
        <f aca="false">SUM(G56:G57)</f>
        <v>78785.18</v>
      </c>
      <c r="H58" s="36" t="n">
        <f aca="false">SUM(H56:H57)</f>
        <v>117650</v>
      </c>
      <c r="I58" s="36" t="n">
        <f aca="false">SUM(I56:I57)</f>
        <v>0</v>
      </c>
      <c r="J58" s="36" t="n">
        <f aca="false">SUM(J56:J57)</f>
        <v>0</v>
      </c>
      <c r="K58" s="36" t="n">
        <f aca="false">SUM(K56:K57)</f>
        <v>0</v>
      </c>
      <c r="L58" s="36" t="n">
        <f aca="false">SUM(L56:L57)</f>
        <v>0</v>
      </c>
      <c r="M58" s="36" t="n">
        <f aca="false">SUM(M56:M57)</f>
        <v>117650</v>
      </c>
      <c r="N58" s="36" t="n">
        <f aca="false">SUM(N56:N57)</f>
        <v>0</v>
      </c>
      <c r="O58" s="37" t="n">
        <f aca="false">N58/$M58</f>
        <v>0</v>
      </c>
      <c r="P58" s="36" t="n">
        <f aca="false">SUM(P56:P57)</f>
        <v>0</v>
      </c>
      <c r="Q58" s="37" t="n">
        <f aca="false">P58/$M58</f>
        <v>0</v>
      </c>
      <c r="R58" s="36" t="n">
        <f aca="false">SUM(R56:R57)</f>
        <v>0</v>
      </c>
      <c r="S58" s="37" t="n">
        <f aca="false">R58/$M58</f>
        <v>0</v>
      </c>
      <c r="T58" s="36" t="n">
        <f aca="false">SUM(T56:T57)</f>
        <v>0</v>
      </c>
      <c r="U58" s="37" t="n">
        <f aca="false">T58/$M58</f>
        <v>0</v>
      </c>
      <c r="V58" s="36" t="n">
        <f aca="false">SUM(V56:V57)</f>
        <v>117650</v>
      </c>
      <c r="W58" s="36" t="n">
        <f aca="false">SUM(W56:W57)</f>
        <v>117650</v>
      </c>
    </row>
    <row r="60" customFormat="false" ht="13.9" hidden="false" customHeight="true" outlineLevel="0" collapsed="false">
      <c r="B60" s="39" t="s">
        <v>56</v>
      </c>
      <c r="C60" s="17" t="s">
        <v>57</v>
      </c>
      <c r="D60" s="40" t="n">
        <v>1674.8</v>
      </c>
      <c r="E60" s="40" t="n">
        <v>2398.81</v>
      </c>
      <c r="F60" s="40" t="n">
        <v>2009</v>
      </c>
      <c r="G60" s="40" t="n">
        <v>3008.78</v>
      </c>
      <c r="H60" s="40" t="n">
        <v>3005</v>
      </c>
      <c r="I60" s="40"/>
      <c r="J60" s="40"/>
      <c r="K60" s="40"/>
      <c r="L60" s="40"/>
      <c r="M60" s="40" t="n">
        <f aca="false">H60+SUM(I60:L60)</f>
        <v>3005</v>
      </c>
      <c r="N60" s="40"/>
      <c r="O60" s="41" t="n">
        <f aca="false">N60/$M60</f>
        <v>0</v>
      </c>
      <c r="P60" s="40"/>
      <c r="Q60" s="41" t="n">
        <f aca="false">P60/$M60</f>
        <v>0</v>
      </c>
      <c r="R60" s="40"/>
      <c r="S60" s="41" t="n">
        <f aca="false">R60/$M60</f>
        <v>0</v>
      </c>
      <c r="T60" s="40"/>
      <c r="U60" s="42" t="n">
        <f aca="false">T60/$M60</f>
        <v>0</v>
      </c>
      <c r="V60" s="40" t="n">
        <f aca="false">H60</f>
        <v>3005</v>
      </c>
      <c r="W60" s="43" t="n">
        <f aca="false">V60</f>
        <v>3005</v>
      </c>
    </row>
    <row r="61" customFormat="false" ht="13.9" hidden="false" customHeight="true" outlineLevel="0" collapsed="false">
      <c r="B61" s="44"/>
      <c r="C61" s="45" t="s">
        <v>58</v>
      </c>
      <c r="D61" s="46" t="n">
        <v>7603</v>
      </c>
      <c r="E61" s="46" t="n">
        <v>6673</v>
      </c>
      <c r="F61" s="46" t="n">
        <v>6760</v>
      </c>
      <c r="G61" s="46" t="n">
        <v>8042.5</v>
      </c>
      <c r="H61" s="46" t="n">
        <v>8040</v>
      </c>
      <c r="I61" s="46"/>
      <c r="J61" s="46"/>
      <c r="K61" s="46"/>
      <c r="L61" s="46"/>
      <c r="M61" s="46" t="n">
        <f aca="false">H61+SUM(I61:L61)</f>
        <v>8040</v>
      </c>
      <c r="N61" s="46"/>
      <c r="O61" s="2" t="n">
        <f aca="false">N61/$M61</f>
        <v>0</v>
      </c>
      <c r="P61" s="46"/>
      <c r="Q61" s="2" t="n">
        <f aca="false">P61/$M61</f>
        <v>0</v>
      </c>
      <c r="R61" s="46"/>
      <c r="S61" s="2" t="n">
        <f aca="false">R61/$M61</f>
        <v>0</v>
      </c>
      <c r="T61" s="46"/>
      <c r="U61" s="47" t="n">
        <f aca="false">T61/$M61</f>
        <v>0</v>
      </c>
      <c r="V61" s="46" t="n">
        <f aca="false">H61</f>
        <v>8040</v>
      </c>
      <c r="W61" s="48" t="n">
        <f aca="false">V61</f>
        <v>8040</v>
      </c>
    </row>
    <row r="62" customFormat="false" ht="13.9" hidden="false" customHeight="true" outlineLevel="0" collapsed="false">
      <c r="B62" s="44"/>
      <c r="C62" s="45" t="s">
        <v>59</v>
      </c>
      <c r="D62" s="46" t="n">
        <v>23890.61</v>
      </c>
      <c r="E62" s="46" t="n">
        <v>15872.26</v>
      </c>
      <c r="F62" s="46" t="n">
        <v>34615</v>
      </c>
      <c r="G62" s="46" t="n">
        <v>22067.42</v>
      </c>
      <c r="H62" s="46" t="n">
        <v>22065</v>
      </c>
      <c r="I62" s="46"/>
      <c r="J62" s="46"/>
      <c r="K62" s="46"/>
      <c r="L62" s="46"/>
      <c r="M62" s="46" t="n">
        <f aca="false">H62+SUM(I62:L62)</f>
        <v>22065</v>
      </c>
      <c r="N62" s="46"/>
      <c r="O62" s="2" t="n">
        <f aca="false">N62/$M62</f>
        <v>0</v>
      </c>
      <c r="P62" s="46"/>
      <c r="Q62" s="2" t="n">
        <f aca="false">P62/$M62</f>
        <v>0</v>
      </c>
      <c r="R62" s="46"/>
      <c r="S62" s="2" t="n">
        <f aca="false">R62/$M62</f>
        <v>0</v>
      </c>
      <c r="T62" s="46"/>
      <c r="U62" s="47" t="n">
        <f aca="false">T62/$M62</f>
        <v>0</v>
      </c>
      <c r="V62" s="46" t="n">
        <f aca="false">H62</f>
        <v>22065</v>
      </c>
      <c r="W62" s="48" t="n">
        <f aca="false">V62</f>
        <v>22065</v>
      </c>
    </row>
    <row r="63" customFormat="false" ht="13.9" hidden="false" customHeight="true" outlineLevel="0" collapsed="false">
      <c r="B63" s="44"/>
      <c r="C63" s="45" t="s">
        <v>60</v>
      </c>
      <c r="D63" s="49" t="n">
        <v>36930.67</v>
      </c>
      <c r="E63" s="49" t="n">
        <v>34315.06</v>
      </c>
      <c r="F63" s="49" t="n">
        <v>34350</v>
      </c>
      <c r="G63" s="49" t="n">
        <v>41391.19</v>
      </c>
      <c r="H63" s="49" t="n">
        <v>47600</v>
      </c>
      <c r="I63" s="49"/>
      <c r="J63" s="49"/>
      <c r="K63" s="49"/>
      <c r="L63" s="49"/>
      <c r="M63" s="49" t="n">
        <f aca="false">H63+SUM(I63:L63)</f>
        <v>47600</v>
      </c>
      <c r="N63" s="49"/>
      <c r="O63" s="50" t="n">
        <f aca="false">N63/$M63</f>
        <v>0</v>
      </c>
      <c r="P63" s="49"/>
      <c r="Q63" s="50" t="n">
        <f aca="false">P63/$M63</f>
        <v>0</v>
      </c>
      <c r="R63" s="49"/>
      <c r="S63" s="50" t="n">
        <f aca="false">R63/$M63</f>
        <v>0</v>
      </c>
      <c r="T63" s="49"/>
      <c r="U63" s="51" t="n">
        <f aca="false">T63/$M63</f>
        <v>0</v>
      </c>
      <c r="V63" s="46" t="n">
        <f aca="false">H63</f>
        <v>47600</v>
      </c>
      <c r="W63" s="48" t="n">
        <f aca="false">V63</f>
        <v>47600</v>
      </c>
    </row>
    <row r="64" customFormat="false" ht="13.9" hidden="false" customHeight="true" outlineLevel="0" collapsed="false">
      <c r="B64" s="44"/>
      <c r="C64" s="45" t="s">
        <v>61</v>
      </c>
      <c r="D64" s="49" t="n">
        <v>15519.94</v>
      </c>
      <c r="E64" s="49" t="n">
        <v>0</v>
      </c>
      <c r="F64" s="49" t="n">
        <v>0</v>
      </c>
      <c r="G64" s="49" t="n">
        <v>0</v>
      </c>
      <c r="H64" s="49" t="n">
        <v>15000</v>
      </c>
      <c r="I64" s="49"/>
      <c r="J64" s="49"/>
      <c r="K64" s="49"/>
      <c r="L64" s="49"/>
      <c r="M64" s="49" t="n">
        <f aca="false">H64+SUM(I64:L64)</f>
        <v>15000</v>
      </c>
      <c r="N64" s="49"/>
      <c r="O64" s="50" t="n">
        <f aca="false">N64/$M64</f>
        <v>0</v>
      </c>
      <c r="P64" s="49"/>
      <c r="Q64" s="50" t="n">
        <f aca="false">P64/$M64</f>
        <v>0</v>
      </c>
      <c r="R64" s="49"/>
      <c r="S64" s="50" t="n">
        <f aca="false">R64/$M64</f>
        <v>0</v>
      </c>
      <c r="T64" s="49"/>
      <c r="U64" s="51" t="n">
        <f aca="false">T64/$M64</f>
        <v>0</v>
      </c>
      <c r="V64" s="46" t="n">
        <v>0</v>
      </c>
      <c r="W64" s="48" t="n">
        <f aca="false">V64</f>
        <v>0</v>
      </c>
    </row>
    <row r="65" customFormat="false" ht="13.9" hidden="false" customHeight="true" outlineLevel="0" collapsed="false">
      <c r="B65" s="44"/>
      <c r="C65" s="45" t="s">
        <v>62</v>
      </c>
      <c r="D65" s="49" t="n">
        <v>1385</v>
      </c>
      <c r="E65" s="49" t="n">
        <v>1250</v>
      </c>
      <c r="F65" s="49" t="n">
        <v>1200</v>
      </c>
      <c r="G65" s="49" t="n">
        <v>1195</v>
      </c>
      <c r="H65" s="49" t="n">
        <v>1200</v>
      </c>
      <c r="I65" s="49"/>
      <c r="J65" s="49"/>
      <c r="K65" s="49"/>
      <c r="L65" s="49"/>
      <c r="M65" s="49" t="n">
        <f aca="false">H65+SUM(I65:L65)</f>
        <v>1200</v>
      </c>
      <c r="N65" s="49"/>
      <c r="O65" s="50" t="n">
        <f aca="false">N65/$M65</f>
        <v>0</v>
      </c>
      <c r="P65" s="49"/>
      <c r="Q65" s="50" t="n">
        <f aca="false">P65/$M65</f>
        <v>0</v>
      </c>
      <c r="R65" s="49"/>
      <c r="S65" s="50" t="n">
        <f aca="false">R65/$M65</f>
        <v>0</v>
      </c>
      <c r="T65" s="49"/>
      <c r="U65" s="51" t="n">
        <f aca="false">T65/$M65</f>
        <v>0</v>
      </c>
      <c r="V65" s="46" t="n">
        <f aca="false">H65</f>
        <v>1200</v>
      </c>
      <c r="W65" s="48" t="n">
        <f aca="false">V65</f>
        <v>1200</v>
      </c>
    </row>
    <row r="66" customFormat="false" ht="13.9" hidden="false" customHeight="true" outlineLevel="0" collapsed="false">
      <c r="B66" s="44"/>
      <c r="C66" s="45" t="s">
        <v>63</v>
      </c>
      <c r="D66" s="49" t="n">
        <v>4520</v>
      </c>
      <c r="E66" s="49" t="n">
        <v>2461</v>
      </c>
      <c r="F66" s="49" t="n">
        <v>0</v>
      </c>
      <c r="G66" s="49" t="n">
        <v>0</v>
      </c>
      <c r="H66" s="49" t="n">
        <v>0</v>
      </c>
      <c r="I66" s="49"/>
      <c r="J66" s="49"/>
      <c r="K66" s="49"/>
      <c r="L66" s="49"/>
      <c r="M66" s="49" t="n">
        <f aca="false">H66+SUM(I66:L66)</f>
        <v>0</v>
      </c>
      <c r="N66" s="49"/>
      <c r="O66" s="50" t="e">
        <f aca="false">N66/$M66</f>
        <v>#DIV/0!</v>
      </c>
      <c r="P66" s="49"/>
      <c r="Q66" s="50" t="e">
        <f aca="false">P66/$M66</f>
        <v>#DIV/0!</v>
      </c>
      <c r="R66" s="49"/>
      <c r="S66" s="50" t="e">
        <f aca="false">R66/$M66</f>
        <v>#DIV/0!</v>
      </c>
      <c r="T66" s="49"/>
      <c r="U66" s="51" t="e">
        <f aca="false">T66/$M66</f>
        <v>#DIV/0!</v>
      </c>
      <c r="V66" s="46" t="n">
        <f aca="false">H66</f>
        <v>0</v>
      </c>
      <c r="W66" s="48" t="n">
        <f aca="false">V66</f>
        <v>0</v>
      </c>
    </row>
    <row r="67" customFormat="false" ht="13.9" hidden="false" customHeight="true" outlineLevel="0" collapsed="false">
      <c r="B67" s="44"/>
      <c r="C67" s="45" t="s">
        <v>64</v>
      </c>
      <c r="D67" s="49" t="n">
        <v>0</v>
      </c>
      <c r="E67" s="49" t="n">
        <v>87.5</v>
      </c>
      <c r="F67" s="49" t="n">
        <v>0</v>
      </c>
      <c r="G67" s="49" t="n">
        <v>6650</v>
      </c>
      <c r="H67" s="49" t="n">
        <v>0</v>
      </c>
      <c r="I67" s="49"/>
      <c r="J67" s="49"/>
      <c r="K67" s="49"/>
      <c r="L67" s="49"/>
      <c r="M67" s="49" t="n">
        <f aca="false">H67+SUM(I67:L67)</f>
        <v>0</v>
      </c>
      <c r="N67" s="49"/>
      <c r="O67" s="50" t="e">
        <f aca="false">N67/$M67</f>
        <v>#DIV/0!</v>
      </c>
      <c r="P67" s="49"/>
      <c r="Q67" s="50" t="e">
        <f aca="false">P67/$M67</f>
        <v>#DIV/0!</v>
      </c>
      <c r="R67" s="49"/>
      <c r="S67" s="50" t="e">
        <f aca="false">R67/$M67</f>
        <v>#DIV/0!</v>
      </c>
      <c r="T67" s="49"/>
      <c r="U67" s="51" t="e">
        <f aca="false">T67/$M67</f>
        <v>#DIV/0!</v>
      </c>
      <c r="V67" s="46" t="n">
        <f aca="false">H67</f>
        <v>0</v>
      </c>
      <c r="W67" s="48" t="n">
        <f aca="false">V67</f>
        <v>0</v>
      </c>
    </row>
    <row r="68" customFormat="false" ht="13.9" hidden="false" customHeight="true" outlineLevel="0" collapsed="false">
      <c r="B68" s="44"/>
      <c r="C68" s="45" t="s">
        <v>65</v>
      </c>
      <c r="D68" s="49" t="n">
        <v>0</v>
      </c>
      <c r="E68" s="49" t="n">
        <v>5379.89</v>
      </c>
      <c r="F68" s="49" t="n">
        <v>0</v>
      </c>
      <c r="G68" s="49" t="n">
        <v>3111.51</v>
      </c>
      <c r="H68" s="49" t="n">
        <v>14400</v>
      </c>
      <c r="I68" s="49"/>
      <c r="J68" s="49"/>
      <c r="K68" s="49"/>
      <c r="L68" s="49"/>
      <c r="M68" s="49" t="n">
        <f aca="false">H68+SUM(I68:L68)</f>
        <v>14400</v>
      </c>
      <c r="N68" s="49"/>
      <c r="O68" s="50" t="n">
        <f aca="false">N68/$M68</f>
        <v>0</v>
      </c>
      <c r="P68" s="49"/>
      <c r="Q68" s="50" t="n">
        <f aca="false">P68/$M68</f>
        <v>0</v>
      </c>
      <c r="R68" s="49"/>
      <c r="S68" s="50" t="n">
        <f aca="false">R68/$M68</f>
        <v>0</v>
      </c>
      <c r="T68" s="49"/>
      <c r="U68" s="51" t="n">
        <f aca="false">T68/$M68</f>
        <v>0</v>
      </c>
      <c r="V68" s="46" t="n">
        <v>0</v>
      </c>
      <c r="W68" s="48" t="n">
        <v>0</v>
      </c>
    </row>
    <row r="69" customFormat="false" ht="13.9" hidden="false" customHeight="true" outlineLevel="0" collapsed="false">
      <c r="B69" s="44"/>
      <c r="C69" s="45" t="s">
        <v>66</v>
      </c>
      <c r="D69" s="46" t="n">
        <v>5993.29</v>
      </c>
      <c r="E69" s="46" t="n">
        <v>12597.46</v>
      </c>
      <c r="F69" s="46" t="n">
        <v>0</v>
      </c>
      <c r="G69" s="46" t="n">
        <v>4334.43</v>
      </c>
      <c r="H69" s="46" t="n">
        <v>6294</v>
      </c>
      <c r="I69" s="46"/>
      <c r="J69" s="46"/>
      <c r="K69" s="46"/>
      <c r="L69" s="46"/>
      <c r="M69" s="46" t="n">
        <f aca="false">H69+SUM(I69:L69)</f>
        <v>6294</v>
      </c>
      <c r="N69" s="46"/>
      <c r="O69" s="2" t="n">
        <f aca="false">N69/$M69</f>
        <v>0</v>
      </c>
      <c r="P69" s="46"/>
      <c r="Q69" s="2" t="n">
        <f aca="false">P69/$M69</f>
        <v>0</v>
      </c>
      <c r="R69" s="46"/>
      <c r="S69" s="2" t="n">
        <f aca="false">R69/$M69</f>
        <v>0</v>
      </c>
      <c r="T69" s="46"/>
      <c r="U69" s="47" t="n">
        <f aca="false">T69/$M69</f>
        <v>0</v>
      </c>
      <c r="V69" s="46" t="n">
        <v>0</v>
      </c>
      <c r="W69" s="48" t="n">
        <f aca="false">V69</f>
        <v>0</v>
      </c>
    </row>
    <row r="70" customFormat="false" ht="13.9" hidden="false" customHeight="true" outlineLevel="0" collapsed="false">
      <c r="B70" s="52"/>
      <c r="C70" s="53" t="s">
        <v>67</v>
      </c>
      <c r="D70" s="54" t="n">
        <v>8182.35</v>
      </c>
      <c r="E70" s="54" t="n">
        <v>6521.55</v>
      </c>
      <c r="F70" s="54" t="n">
        <v>4726</v>
      </c>
      <c r="G70" s="54" t="n">
        <v>6397.79</v>
      </c>
      <c r="H70" s="54" t="n">
        <v>7010</v>
      </c>
      <c r="I70" s="54"/>
      <c r="J70" s="54"/>
      <c r="K70" s="54"/>
      <c r="L70" s="54"/>
      <c r="M70" s="54" t="n">
        <f aca="false">H70+SUM(I70:L70)</f>
        <v>7010</v>
      </c>
      <c r="N70" s="54"/>
      <c r="O70" s="55" t="n">
        <f aca="false">N70/$M70</f>
        <v>0</v>
      </c>
      <c r="P70" s="54"/>
      <c r="Q70" s="55" t="n">
        <f aca="false">P70/$M70</f>
        <v>0</v>
      </c>
      <c r="R70" s="54"/>
      <c r="S70" s="55" t="n">
        <f aca="false">R70/$M70</f>
        <v>0</v>
      </c>
      <c r="T70" s="54"/>
      <c r="U70" s="56" t="n">
        <f aca="false">T70/$M70</f>
        <v>0</v>
      </c>
      <c r="V70" s="54" t="n">
        <f aca="false">H70</f>
        <v>7010</v>
      </c>
      <c r="W70" s="57" t="n">
        <f aca="false">V70</f>
        <v>7010</v>
      </c>
    </row>
    <row r="72" customFormat="false" ht="13.9" hidden="false" customHeight="true" outlineLevel="0" collapsed="false">
      <c r="A72" s="19" t="s">
        <v>68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  <c r="P72" s="19"/>
      <c r="Q72" s="19"/>
      <c r="R72" s="19"/>
      <c r="S72" s="19"/>
      <c r="T72" s="19"/>
      <c r="U72" s="19"/>
      <c r="V72" s="19"/>
      <c r="W72" s="19"/>
    </row>
    <row r="73" customFormat="false" ht="13.9" hidden="false" customHeight="true" outlineLevel="0" collapsed="false">
      <c r="A73" s="6"/>
      <c r="B73" s="6"/>
      <c r="C73" s="6"/>
      <c r="D73" s="7" t="s">
        <v>1</v>
      </c>
      <c r="E73" s="7" t="s">
        <v>2</v>
      </c>
      <c r="F73" s="7" t="s">
        <v>3</v>
      </c>
      <c r="G73" s="7" t="s">
        <v>4</v>
      </c>
      <c r="H73" s="7" t="s">
        <v>5</v>
      </c>
      <c r="I73" s="7" t="s">
        <v>6</v>
      </c>
      <c r="J73" s="7" t="s">
        <v>7</v>
      </c>
      <c r="K73" s="7" t="s">
        <v>8</v>
      </c>
      <c r="L73" s="7" t="s">
        <v>9</v>
      </c>
      <c r="M73" s="7" t="s">
        <v>10</v>
      </c>
      <c r="N73" s="7" t="s">
        <v>11</v>
      </c>
      <c r="O73" s="8" t="s">
        <v>12</v>
      </c>
      <c r="P73" s="7" t="s">
        <v>13</v>
      </c>
      <c r="Q73" s="8" t="s">
        <v>14</v>
      </c>
      <c r="R73" s="7" t="s">
        <v>15</v>
      </c>
      <c r="S73" s="8" t="s">
        <v>16</v>
      </c>
      <c r="T73" s="7" t="s">
        <v>17</v>
      </c>
      <c r="U73" s="8" t="s">
        <v>18</v>
      </c>
      <c r="V73" s="7" t="s">
        <v>19</v>
      </c>
      <c r="W73" s="7" t="s">
        <v>20</v>
      </c>
    </row>
    <row r="74" customFormat="false" ht="13.9" hidden="false" customHeight="true" outlineLevel="0" collapsed="false">
      <c r="A74" s="21" t="s">
        <v>21</v>
      </c>
      <c r="B74" s="22" t="n">
        <v>111</v>
      </c>
      <c r="C74" s="22" t="s">
        <v>22</v>
      </c>
      <c r="D74" s="58" t="n">
        <f aca="false">D106</f>
        <v>712245.14</v>
      </c>
      <c r="E74" s="58" t="n">
        <f aca="false">E106</f>
        <v>858683.59</v>
      </c>
      <c r="F74" s="58" t="n">
        <f aca="false">F106</f>
        <v>986591</v>
      </c>
      <c r="G74" s="58" t="n">
        <f aca="false">G106</f>
        <v>946857.87</v>
      </c>
      <c r="H74" s="58" t="n">
        <f aca="false">H106</f>
        <v>1140389</v>
      </c>
      <c r="I74" s="58" t="n">
        <f aca="false">I106</f>
        <v>0</v>
      </c>
      <c r="J74" s="58" t="n">
        <f aca="false">J106</f>
        <v>0</v>
      </c>
      <c r="K74" s="58" t="n">
        <f aca="false">K106</f>
        <v>0</v>
      </c>
      <c r="L74" s="58" t="n">
        <f aca="false">L106</f>
        <v>0</v>
      </c>
      <c r="M74" s="58" t="n">
        <f aca="false">M106</f>
        <v>1140389</v>
      </c>
      <c r="N74" s="58" t="n">
        <f aca="false">N106</f>
        <v>0</v>
      </c>
      <c r="O74" s="59" t="n">
        <f aca="false">N74/$M74</f>
        <v>0</v>
      </c>
      <c r="P74" s="58" t="n">
        <f aca="false">P106</f>
        <v>0</v>
      </c>
      <c r="Q74" s="59" t="n">
        <f aca="false">P74/$M74</f>
        <v>0</v>
      </c>
      <c r="R74" s="58" t="n">
        <f aca="false">R106</f>
        <v>0</v>
      </c>
      <c r="S74" s="59" t="n">
        <f aca="false">R74/$M74</f>
        <v>0</v>
      </c>
      <c r="T74" s="58" t="n">
        <f aca="false">T106</f>
        <v>0</v>
      </c>
      <c r="U74" s="59" t="n">
        <f aca="false">T74/$M74</f>
        <v>0</v>
      </c>
      <c r="V74" s="58" t="n">
        <f aca="false">V106</f>
        <v>735883</v>
      </c>
      <c r="W74" s="58" t="n">
        <f aca="false">W106</f>
        <v>733028</v>
      </c>
    </row>
    <row r="75" customFormat="false" ht="13.9" hidden="false" customHeight="true" outlineLevel="0" collapsed="false">
      <c r="A75" s="21" t="s">
        <v>21</v>
      </c>
      <c r="B75" s="22" t="n">
        <v>71</v>
      </c>
      <c r="C75" s="22" t="s">
        <v>24</v>
      </c>
      <c r="D75" s="23" t="n">
        <f aca="false">D108</f>
        <v>1400</v>
      </c>
      <c r="E75" s="23" t="n">
        <f aca="false">E108</f>
        <v>3000</v>
      </c>
      <c r="F75" s="23" t="n">
        <f aca="false">F108</f>
        <v>3000</v>
      </c>
      <c r="G75" s="23" t="n">
        <f aca="false">G108</f>
        <v>3000</v>
      </c>
      <c r="H75" s="23" t="n">
        <f aca="false">H108</f>
        <v>3000</v>
      </c>
      <c r="I75" s="23" t="n">
        <f aca="false">I108</f>
        <v>0</v>
      </c>
      <c r="J75" s="23" t="n">
        <f aca="false">J108</f>
        <v>0</v>
      </c>
      <c r="K75" s="23" t="n">
        <f aca="false">K108</f>
        <v>0</v>
      </c>
      <c r="L75" s="23" t="n">
        <f aca="false">L108</f>
        <v>0</v>
      </c>
      <c r="M75" s="23" t="n">
        <f aca="false">M108</f>
        <v>3000</v>
      </c>
      <c r="N75" s="23" t="n">
        <f aca="false">N108</f>
        <v>0</v>
      </c>
      <c r="O75" s="24" t="n">
        <f aca="false">N75/$M75</f>
        <v>0</v>
      </c>
      <c r="P75" s="23" t="n">
        <f aca="false">P108</f>
        <v>0</v>
      </c>
      <c r="Q75" s="24" t="n">
        <f aca="false">P75/$M75</f>
        <v>0</v>
      </c>
      <c r="R75" s="23" t="n">
        <f aca="false">R108</f>
        <v>0</v>
      </c>
      <c r="S75" s="24" t="n">
        <f aca="false">R75/$M75</f>
        <v>0</v>
      </c>
      <c r="T75" s="23" t="n">
        <f aca="false">T108</f>
        <v>0</v>
      </c>
      <c r="U75" s="24" t="n">
        <f aca="false">T75/$M75</f>
        <v>0</v>
      </c>
      <c r="V75" s="23" t="n">
        <f aca="false">V108</f>
        <v>3000</v>
      </c>
      <c r="W75" s="23" t="n">
        <f aca="false">W108</f>
        <v>3000</v>
      </c>
    </row>
    <row r="76" customFormat="false" ht="13.9" hidden="false" customHeight="true" outlineLevel="0" collapsed="false">
      <c r="A76" s="21" t="s">
        <v>21</v>
      </c>
      <c r="B76" s="22" t="n">
        <v>72</v>
      </c>
      <c r="C76" s="22" t="s">
        <v>25</v>
      </c>
      <c r="D76" s="23" t="n">
        <f aca="false">D111</f>
        <v>5430.66</v>
      </c>
      <c r="E76" s="23" t="n">
        <f aca="false">E111</f>
        <v>5491.11</v>
      </c>
      <c r="F76" s="23" t="n">
        <f aca="false">F111</f>
        <v>3800</v>
      </c>
      <c r="G76" s="23" t="n">
        <f aca="false">G111</f>
        <v>4347.14</v>
      </c>
      <c r="H76" s="23" t="n">
        <f aca="false">H111</f>
        <v>24610</v>
      </c>
      <c r="I76" s="23" t="n">
        <f aca="false">I111</f>
        <v>0</v>
      </c>
      <c r="J76" s="23" t="n">
        <f aca="false">J111</f>
        <v>0</v>
      </c>
      <c r="K76" s="23" t="n">
        <f aca="false">K111</f>
        <v>0</v>
      </c>
      <c r="L76" s="23" t="n">
        <f aca="false">L111</f>
        <v>0</v>
      </c>
      <c r="M76" s="23" t="n">
        <f aca="false">M111</f>
        <v>24610</v>
      </c>
      <c r="N76" s="23" t="n">
        <f aca="false">N111</f>
        <v>0</v>
      </c>
      <c r="O76" s="24" t="n">
        <f aca="false">N76/$M76</f>
        <v>0</v>
      </c>
      <c r="P76" s="23" t="n">
        <f aca="false">P111</f>
        <v>0</v>
      </c>
      <c r="Q76" s="24" t="n">
        <f aca="false">P76/$M76</f>
        <v>0</v>
      </c>
      <c r="R76" s="23" t="n">
        <f aca="false">R111</f>
        <v>0</v>
      </c>
      <c r="S76" s="24" t="n">
        <f aca="false">R76/$M76</f>
        <v>0</v>
      </c>
      <c r="T76" s="23" t="n">
        <f aca="false">T111</f>
        <v>0</v>
      </c>
      <c r="U76" s="24" t="n">
        <f aca="false">T76/$M76</f>
        <v>0</v>
      </c>
      <c r="V76" s="23" t="n">
        <f aca="false">V111</f>
        <v>24610</v>
      </c>
      <c r="W76" s="23" t="n">
        <f aca="false">W111</f>
        <v>24610</v>
      </c>
    </row>
    <row r="77" customFormat="false" ht="13.9" hidden="false" customHeight="true" outlineLevel="0" collapsed="false">
      <c r="A77" s="17"/>
      <c r="B77" s="18"/>
      <c r="C77" s="25" t="s">
        <v>29</v>
      </c>
      <c r="D77" s="26" t="n">
        <f aca="false">SUM(D74:D76)</f>
        <v>719075.8</v>
      </c>
      <c r="E77" s="26" t="n">
        <f aca="false">SUM(E74:E76)</f>
        <v>867174.7</v>
      </c>
      <c r="F77" s="26" t="n">
        <f aca="false">SUM(F74:F76)</f>
        <v>993391</v>
      </c>
      <c r="G77" s="26" t="n">
        <f aca="false">SUM(G74:G76)</f>
        <v>954205.01</v>
      </c>
      <c r="H77" s="26" t="n">
        <f aca="false">SUM(H74:H76)</f>
        <v>1167999</v>
      </c>
      <c r="I77" s="26" t="n">
        <f aca="false">SUM(I74:I76)</f>
        <v>0</v>
      </c>
      <c r="J77" s="26" t="n">
        <f aca="false">SUM(J74:J76)</f>
        <v>0</v>
      </c>
      <c r="K77" s="26" t="n">
        <f aca="false">SUM(K74:K76)</f>
        <v>0</v>
      </c>
      <c r="L77" s="26" t="n">
        <f aca="false">SUM(L74:L76)</f>
        <v>0</v>
      </c>
      <c r="M77" s="26" t="n">
        <f aca="false">SUM(M74:M76)</f>
        <v>1167999</v>
      </c>
      <c r="N77" s="26" t="n">
        <f aca="false">SUM(N74:N76)</f>
        <v>0</v>
      </c>
      <c r="O77" s="27" t="n">
        <f aca="false">N77/$M77</f>
        <v>0</v>
      </c>
      <c r="P77" s="26" t="n">
        <f aca="false">SUM(P74:P76)</f>
        <v>0</v>
      </c>
      <c r="Q77" s="27" t="n">
        <f aca="false">P77/$M77</f>
        <v>0</v>
      </c>
      <c r="R77" s="26" t="n">
        <f aca="false">SUM(R74:R76)</f>
        <v>0</v>
      </c>
      <c r="S77" s="27" t="n">
        <f aca="false">R77/$M77</f>
        <v>0</v>
      </c>
      <c r="T77" s="26" t="n">
        <f aca="false">SUM(T74:T76)</f>
        <v>0</v>
      </c>
      <c r="U77" s="27" t="n">
        <f aca="false">T77/$M77</f>
        <v>0</v>
      </c>
      <c r="V77" s="26" t="n">
        <f aca="false">SUM(V74:V76)</f>
        <v>763493</v>
      </c>
      <c r="W77" s="26" t="n">
        <f aca="false">SUM(W74:W76)</f>
        <v>760638</v>
      </c>
    </row>
    <row r="79" customFormat="false" ht="13.9" hidden="false" customHeight="true" outlineLevel="0" collapsed="false">
      <c r="A79" s="60" t="s">
        <v>69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/>
      <c r="P79" s="60"/>
      <c r="Q79" s="60"/>
      <c r="R79" s="60"/>
      <c r="S79" s="60"/>
      <c r="T79" s="60"/>
      <c r="U79" s="60"/>
      <c r="V79" s="60"/>
      <c r="W79" s="60"/>
    </row>
    <row r="80" customFormat="false" ht="13.9" hidden="false" customHeight="true" outlineLevel="0" collapsed="false">
      <c r="A80" s="7" t="s">
        <v>32</v>
      </c>
      <c r="B80" s="7" t="s">
        <v>33</v>
      </c>
      <c r="C80" s="7" t="s">
        <v>34</v>
      </c>
      <c r="D80" s="7" t="s">
        <v>1</v>
      </c>
      <c r="E80" s="7" t="s">
        <v>2</v>
      </c>
      <c r="F80" s="7" t="s">
        <v>3</v>
      </c>
      <c r="G80" s="7" t="s">
        <v>4</v>
      </c>
      <c r="H80" s="7" t="s">
        <v>5</v>
      </c>
      <c r="I80" s="7" t="s">
        <v>6</v>
      </c>
      <c r="J80" s="7" t="s">
        <v>7</v>
      </c>
      <c r="K80" s="7" t="s">
        <v>8</v>
      </c>
      <c r="L80" s="7" t="s">
        <v>9</v>
      </c>
      <c r="M80" s="7" t="s">
        <v>10</v>
      </c>
      <c r="N80" s="7" t="s">
        <v>11</v>
      </c>
      <c r="O80" s="8" t="s">
        <v>12</v>
      </c>
      <c r="P80" s="7" t="s">
        <v>13</v>
      </c>
      <c r="Q80" s="8" t="s">
        <v>14</v>
      </c>
      <c r="R80" s="7" t="s">
        <v>15</v>
      </c>
      <c r="S80" s="8" t="s">
        <v>16</v>
      </c>
      <c r="T80" s="7" t="s">
        <v>17</v>
      </c>
      <c r="U80" s="8" t="s">
        <v>18</v>
      </c>
      <c r="V80" s="7" t="s">
        <v>19</v>
      </c>
      <c r="W80" s="7" t="s">
        <v>20</v>
      </c>
    </row>
    <row r="81" customFormat="false" ht="13.9" hidden="false" customHeight="true" outlineLevel="0" collapsed="false">
      <c r="A81" s="62" t="s">
        <v>48</v>
      </c>
      <c r="B81" s="10" t="n">
        <v>312001</v>
      </c>
      <c r="C81" s="10" t="s">
        <v>70</v>
      </c>
      <c r="D81" s="63" t="n">
        <v>519878</v>
      </c>
      <c r="E81" s="63" t="n">
        <v>550791</v>
      </c>
      <c r="F81" s="63" t="n">
        <v>508735</v>
      </c>
      <c r="G81" s="63" t="n">
        <v>572208</v>
      </c>
      <c r="H81" s="63" t="n">
        <v>605033</v>
      </c>
      <c r="I81" s="63"/>
      <c r="J81" s="63"/>
      <c r="K81" s="63"/>
      <c r="L81" s="63"/>
      <c r="M81" s="63" t="n">
        <f aca="false">H81+SUM(I81:L81)</f>
        <v>605033</v>
      </c>
      <c r="N81" s="63"/>
      <c r="O81" s="64" t="n">
        <f aca="false">N81/$M81</f>
        <v>0</v>
      </c>
      <c r="P81" s="63"/>
      <c r="Q81" s="64" t="n">
        <f aca="false">P81/$M81</f>
        <v>0</v>
      </c>
      <c r="R81" s="63"/>
      <c r="S81" s="64" t="n">
        <f aca="false">R81/$M81</f>
        <v>0</v>
      </c>
      <c r="T81" s="63"/>
      <c r="U81" s="64" t="n">
        <f aca="false">T81/$M81</f>
        <v>0</v>
      </c>
      <c r="V81" s="65" t="n">
        <f aca="false">H81</f>
        <v>605033</v>
      </c>
      <c r="W81" s="65" t="n">
        <f aca="false">V81</f>
        <v>605033</v>
      </c>
    </row>
    <row r="82" customFormat="false" ht="13.9" hidden="false" customHeight="true" outlineLevel="0" collapsed="false">
      <c r="A82" s="62"/>
      <c r="B82" s="10" t="n">
        <v>312001</v>
      </c>
      <c r="C82" s="10" t="s">
        <v>71</v>
      </c>
      <c r="D82" s="63" t="n">
        <v>1850</v>
      </c>
      <c r="E82" s="63" t="n">
        <v>1800</v>
      </c>
      <c r="F82" s="63" t="n">
        <v>1800</v>
      </c>
      <c r="G82" s="63" t="n">
        <v>2220</v>
      </c>
      <c r="H82" s="63" t="n">
        <v>1500</v>
      </c>
      <c r="I82" s="63"/>
      <c r="J82" s="63"/>
      <c r="K82" s="63"/>
      <c r="L82" s="63"/>
      <c r="M82" s="63" t="n">
        <f aca="false">H82+SUM(I82:L82)</f>
        <v>1500</v>
      </c>
      <c r="N82" s="63"/>
      <c r="O82" s="64" t="n">
        <f aca="false">N82/$M82</f>
        <v>0</v>
      </c>
      <c r="P82" s="63"/>
      <c r="Q82" s="64" t="n">
        <f aca="false">P82/$M82</f>
        <v>0</v>
      </c>
      <c r="R82" s="63"/>
      <c r="S82" s="64" t="n">
        <f aca="false">R82/$M82</f>
        <v>0</v>
      </c>
      <c r="T82" s="63"/>
      <c r="U82" s="64" t="n">
        <f aca="false">T82/$M82</f>
        <v>0</v>
      </c>
      <c r="V82" s="65" t="n">
        <f aca="false">H82</f>
        <v>1500</v>
      </c>
      <c r="W82" s="65" t="n">
        <f aca="false">V82</f>
        <v>1500</v>
      </c>
    </row>
    <row r="83" customFormat="false" ht="13.9" hidden="false" customHeight="true" outlineLevel="0" collapsed="false">
      <c r="A83" s="62"/>
      <c r="B83" s="10" t="n">
        <v>312001</v>
      </c>
      <c r="C83" s="10" t="s">
        <v>72</v>
      </c>
      <c r="D83" s="63" t="n">
        <v>19507</v>
      </c>
      <c r="E83" s="63" t="n">
        <v>19507</v>
      </c>
      <c r="F83" s="63" t="n">
        <v>19500</v>
      </c>
      <c r="G83" s="63" t="n">
        <v>19805</v>
      </c>
      <c r="H83" s="63" t="n">
        <v>23002</v>
      </c>
      <c r="I83" s="63"/>
      <c r="J83" s="63"/>
      <c r="K83" s="63"/>
      <c r="L83" s="63"/>
      <c r="M83" s="63" t="n">
        <f aca="false">H83+SUM(I83:L83)</f>
        <v>23002</v>
      </c>
      <c r="N83" s="63"/>
      <c r="O83" s="64" t="n">
        <f aca="false">N83/$M83</f>
        <v>0</v>
      </c>
      <c r="P83" s="63"/>
      <c r="Q83" s="64" t="n">
        <f aca="false">P83/$M83</f>
        <v>0</v>
      </c>
      <c r="R83" s="63"/>
      <c r="S83" s="64" t="n">
        <f aca="false">R83/$M83</f>
        <v>0</v>
      </c>
      <c r="T83" s="63"/>
      <c r="U83" s="64" t="n">
        <f aca="false">T83/$M83</f>
        <v>0</v>
      </c>
      <c r="V83" s="65" t="n">
        <f aca="false">H83</f>
        <v>23002</v>
      </c>
      <c r="W83" s="65" t="n">
        <f aca="false">V83</f>
        <v>23002</v>
      </c>
    </row>
    <row r="84" customFormat="false" ht="13.9" hidden="false" customHeight="true" outlineLevel="0" collapsed="false">
      <c r="A84" s="62"/>
      <c r="B84" s="10" t="n">
        <v>312001</v>
      </c>
      <c r="C84" s="10" t="s">
        <v>73</v>
      </c>
      <c r="D84" s="63" t="n">
        <f aca="false">5741+998</f>
        <v>6739</v>
      </c>
      <c r="E84" s="63" t="n">
        <f aca="false">5958+691</f>
        <v>6649</v>
      </c>
      <c r="F84" s="63" t="n">
        <f aca="false">5900+1152</f>
        <v>7052</v>
      </c>
      <c r="G84" s="63" t="n">
        <v>6938</v>
      </c>
      <c r="H84" s="63" t="n">
        <v>6880</v>
      </c>
      <c r="I84" s="63"/>
      <c r="J84" s="63"/>
      <c r="K84" s="63"/>
      <c r="L84" s="63"/>
      <c r="M84" s="63" t="n">
        <f aca="false">H84+SUM(I84:L84)</f>
        <v>6880</v>
      </c>
      <c r="N84" s="63"/>
      <c r="O84" s="64" t="n">
        <f aca="false">N84/$M84</f>
        <v>0</v>
      </c>
      <c r="P84" s="63"/>
      <c r="Q84" s="64" t="n">
        <f aca="false">P84/$M84</f>
        <v>0</v>
      </c>
      <c r="R84" s="63"/>
      <c r="S84" s="64" t="n">
        <f aca="false">R84/$M84</f>
        <v>0</v>
      </c>
      <c r="T84" s="63"/>
      <c r="U84" s="64" t="n">
        <f aca="false">T84/$M84</f>
        <v>0</v>
      </c>
      <c r="V84" s="65" t="n">
        <f aca="false">H84</f>
        <v>6880</v>
      </c>
      <c r="W84" s="65" t="n">
        <f aca="false">V84</f>
        <v>6880</v>
      </c>
    </row>
    <row r="85" customFormat="false" ht="13.9" hidden="false" customHeight="true" outlineLevel="0" collapsed="false">
      <c r="A85" s="62"/>
      <c r="B85" s="10" t="n">
        <v>312001</v>
      </c>
      <c r="C85" s="10" t="s">
        <v>74</v>
      </c>
      <c r="D85" s="63" t="n">
        <v>40885.2</v>
      </c>
      <c r="E85" s="63" t="n">
        <v>42145</v>
      </c>
      <c r="F85" s="63" t="n">
        <v>10000</v>
      </c>
      <c r="G85" s="63" t="n">
        <v>5787.6</v>
      </c>
      <c r="H85" s="63" t="n">
        <v>3167</v>
      </c>
      <c r="I85" s="63"/>
      <c r="J85" s="63"/>
      <c r="K85" s="63"/>
      <c r="L85" s="63"/>
      <c r="M85" s="63" t="n">
        <f aca="false">H85+SUM(I85:L85)</f>
        <v>3167</v>
      </c>
      <c r="N85" s="63"/>
      <c r="O85" s="64" t="n">
        <f aca="false">N85/$M85</f>
        <v>0</v>
      </c>
      <c r="P85" s="63"/>
      <c r="Q85" s="64" t="n">
        <f aca="false">P85/$M85</f>
        <v>0</v>
      </c>
      <c r="R85" s="63"/>
      <c r="S85" s="64" t="n">
        <f aca="false">R85/$M85</f>
        <v>0</v>
      </c>
      <c r="T85" s="63"/>
      <c r="U85" s="64" t="n">
        <f aca="false">T85/$M85</f>
        <v>0</v>
      </c>
      <c r="V85" s="65" t="n">
        <f aca="false">H85</f>
        <v>3167</v>
      </c>
      <c r="W85" s="65" t="n">
        <f aca="false">V85</f>
        <v>3167</v>
      </c>
    </row>
    <row r="86" customFormat="false" ht="13.9" hidden="false" customHeight="true" outlineLevel="0" collapsed="false">
      <c r="A86" s="62"/>
      <c r="B86" s="10" t="n">
        <v>312001</v>
      </c>
      <c r="C86" s="10" t="s">
        <v>75</v>
      </c>
      <c r="D86" s="63" t="n">
        <v>514.6</v>
      </c>
      <c r="E86" s="63" t="n">
        <v>365.2</v>
      </c>
      <c r="F86" s="63" t="n">
        <v>365</v>
      </c>
      <c r="G86" s="63" t="n">
        <v>415</v>
      </c>
      <c r="H86" s="63" t="n">
        <v>415</v>
      </c>
      <c r="I86" s="63"/>
      <c r="J86" s="63"/>
      <c r="K86" s="63"/>
      <c r="L86" s="63"/>
      <c r="M86" s="63" t="n">
        <f aca="false">H86+SUM(I86:L86)</f>
        <v>415</v>
      </c>
      <c r="N86" s="63"/>
      <c r="O86" s="64" t="n">
        <f aca="false">N86/$M86</f>
        <v>0</v>
      </c>
      <c r="P86" s="63"/>
      <c r="Q86" s="64" t="n">
        <f aca="false">P86/$M86</f>
        <v>0</v>
      </c>
      <c r="R86" s="63"/>
      <c r="S86" s="64" t="n">
        <f aca="false">R86/$M86</f>
        <v>0</v>
      </c>
      <c r="T86" s="63"/>
      <c r="U86" s="64" t="n">
        <f aca="false">T86/$M86</f>
        <v>0</v>
      </c>
      <c r="V86" s="65" t="n">
        <f aca="false">H86</f>
        <v>415</v>
      </c>
      <c r="W86" s="65" t="n">
        <f aca="false">V86</f>
        <v>415</v>
      </c>
    </row>
    <row r="87" customFormat="false" ht="13.9" hidden="false" customHeight="true" outlineLevel="0" collapsed="false">
      <c r="A87" s="62"/>
      <c r="B87" s="10" t="n">
        <v>312001</v>
      </c>
      <c r="C87" s="10" t="s">
        <v>76</v>
      </c>
      <c r="D87" s="63" t="n">
        <v>15596</v>
      </c>
      <c r="E87" s="63" t="n">
        <v>20806</v>
      </c>
      <c r="F87" s="63" t="n">
        <v>6700</v>
      </c>
      <c r="G87" s="63" t="n">
        <f aca="false">9960+14756+376+450</f>
        <v>25542</v>
      </c>
      <c r="H87" s="63" t="n">
        <v>8750</v>
      </c>
      <c r="I87" s="63"/>
      <c r="J87" s="63"/>
      <c r="K87" s="63"/>
      <c r="L87" s="63"/>
      <c r="M87" s="63" t="n">
        <f aca="false">H87+SUM(I87:L87)</f>
        <v>8750</v>
      </c>
      <c r="N87" s="63"/>
      <c r="O87" s="64" t="n">
        <f aca="false">N87/$M87</f>
        <v>0</v>
      </c>
      <c r="P87" s="63"/>
      <c r="Q87" s="64" t="n">
        <f aca="false">P87/$M87</f>
        <v>0</v>
      </c>
      <c r="R87" s="63"/>
      <c r="S87" s="64" t="n">
        <f aca="false">R87/$M87</f>
        <v>0</v>
      </c>
      <c r="T87" s="63"/>
      <c r="U87" s="64" t="n">
        <f aca="false">T87/$M87</f>
        <v>0</v>
      </c>
      <c r="V87" s="65" t="n">
        <f aca="false">H87</f>
        <v>8750</v>
      </c>
      <c r="W87" s="65" t="n">
        <f aca="false">V87</f>
        <v>8750</v>
      </c>
    </row>
    <row r="88" customFormat="false" ht="13.9" hidden="false" customHeight="true" outlineLevel="0" collapsed="false">
      <c r="A88" s="62"/>
      <c r="B88" s="10" t="n">
        <v>312001</v>
      </c>
      <c r="C88" s="10" t="s">
        <v>77</v>
      </c>
      <c r="D88" s="63" t="n">
        <v>4534</v>
      </c>
      <c r="E88" s="63" t="n">
        <v>9055</v>
      </c>
      <c r="F88" s="63" t="n">
        <v>4653</v>
      </c>
      <c r="G88" s="63" t="n">
        <v>15975</v>
      </c>
      <c r="H88" s="63" t="n">
        <v>17612</v>
      </c>
      <c r="I88" s="63"/>
      <c r="J88" s="63"/>
      <c r="K88" s="63"/>
      <c r="L88" s="63"/>
      <c r="M88" s="63" t="n">
        <f aca="false">H88+SUM(I88:L88)</f>
        <v>17612</v>
      </c>
      <c r="N88" s="63"/>
      <c r="O88" s="64" t="n">
        <f aca="false">N88/$M88</f>
        <v>0</v>
      </c>
      <c r="P88" s="63"/>
      <c r="Q88" s="64" t="n">
        <f aca="false">P88/$M88</f>
        <v>0</v>
      </c>
      <c r="R88" s="63"/>
      <c r="S88" s="64" t="n">
        <f aca="false">R88/$M88</f>
        <v>0</v>
      </c>
      <c r="T88" s="63"/>
      <c r="U88" s="64" t="n">
        <f aca="false">T88/$M88</f>
        <v>0</v>
      </c>
      <c r="V88" s="65" t="n">
        <f aca="false">H88</f>
        <v>17612</v>
      </c>
      <c r="W88" s="65" t="n">
        <f aca="false">V88</f>
        <v>17612</v>
      </c>
    </row>
    <row r="89" customFormat="false" ht="13.9" hidden="false" customHeight="true" outlineLevel="0" collapsed="false">
      <c r="A89" s="62"/>
      <c r="B89" s="10" t="n">
        <v>312001</v>
      </c>
      <c r="C89" s="10" t="s">
        <v>78</v>
      </c>
      <c r="D89" s="63" t="n">
        <v>4487.71</v>
      </c>
      <c r="E89" s="63" t="n">
        <v>7171.9</v>
      </c>
      <c r="F89" s="63" t="n">
        <v>7172</v>
      </c>
      <c r="G89" s="63" t="n">
        <v>7879.27</v>
      </c>
      <c r="H89" s="63" t="n">
        <v>7880</v>
      </c>
      <c r="I89" s="63"/>
      <c r="J89" s="63"/>
      <c r="K89" s="63"/>
      <c r="L89" s="63"/>
      <c r="M89" s="63" t="n">
        <f aca="false">H89+SUM(I89:L89)</f>
        <v>7880</v>
      </c>
      <c r="N89" s="63"/>
      <c r="O89" s="64" t="n">
        <f aca="false">N89/$M89</f>
        <v>0</v>
      </c>
      <c r="P89" s="63"/>
      <c r="Q89" s="64" t="n">
        <f aca="false">P89/$M89</f>
        <v>0</v>
      </c>
      <c r="R89" s="63"/>
      <c r="S89" s="64" t="n">
        <f aca="false">R89/$M89</f>
        <v>0</v>
      </c>
      <c r="T89" s="63"/>
      <c r="U89" s="64" t="n">
        <f aca="false">T89/$M89</f>
        <v>0</v>
      </c>
      <c r="V89" s="65" t="n">
        <f aca="false">H89</f>
        <v>7880</v>
      </c>
      <c r="W89" s="65" t="n">
        <f aca="false">V89</f>
        <v>7880</v>
      </c>
    </row>
    <row r="90" customFormat="false" ht="13.9" hidden="false" customHeight="true" outlineLevel="0" collapsed="false">
      <c r="A90" s="62"/>
      <c r="B90" s="10" t="n">
        <v>312001</v>
      </c>
      <c r="C90" s="10" t="s">
        <v>79</v>
      </c>
      <c r="D90" s="63" t="n">
        <v>5700</v>
      </c>
      <c r="E90" s="63" t="n">
        <v>5765.41</v>
      </c>
      <c r="F90" s="63" t="n">
        <v>0</v>
      </c>
      <c r="G90" s="63" t="n">
        <v>0</v>
      </c>
      <c r="H90" s="63" t="n">
        <v>0</v>
      </c>
      <c r="I90" s="63"/>
      <c r="J90" s="63"/>
      <c r="K90" s="63"/>
      <c r="L90" s="63"/>
      <c r="M90" s="63" t="n">
        <f aca="false">H90+SUM(I90:L90)</f>
        <v>0</v>
      </c>
      <c r="N90" s="63"/>
      <c r="O90" s="64" t="e">
        <f aca="false">N90/$M90</f>
        <v>#DIV/0!</v>
      </c>
      <c r="P90" s="63"/>
      <c r="Q90" s="64" t="e">
        <f aca="false">P90/$M90</f>
        <v>#DIV/0!</v>
      </c>
      <c r="R90" s="63"/>
      <c r="S90" s="64" t="e">
        <f aca="false">R90/$M90</f>
        <v>#DIV/0!</v>
      </c>
      <c r="T90" s="63"/>
      <c r="U90" s="64" t="e">
        <f aca="false">T90/$M90</f>
        <v>#DIV/0!</v>
      </c>
      <c r="V90" s="65" t="n">
        <v>0</v>
      </c>
      <c r="W90" s="65" t="n">
        <v>0</v>
      </c>
    </row>
    <row r="91" customFormat="false" ht="13.9" hidden="false" customHeight="true" outlineLevel="0" collapsed="false">
      <c r="A91" s="62"/>
      <c r="B91" s="10" t="n">
        <v>312001</v>
      </c>
      <c r="C91" s="10" t="s">
        <v>80</v>
      </c>
      <c r="D91" s="63" t="n">
        <v>2202.92</v>
      </c>
      <c r="E91" s="63" t="n">
        <v>0</v>
      </c>
      <c r="F91" s="63" t="n">
        <v>3020</v>
      </c>
      <c r="G91" s="63" t="n">
        <v>5697.82</v>
      </c>
      <c r="H91" s="63" t="n">
        <v>2855</v>
      </c>
      <c r="I91" s="63"/>
      <c r="J91" s="63"/>
      <c r="K91" s="63"/>
      <c r="L91" s="63"/>
      <c r="M91" s="63" t="n">
        <f aca="false">H91+SUM(I91:L91)</f>
        <v>2855</v>
      </c>
      <c r="N91" s="63"/>
      <c r="O91" s="64" t="n">
        <f aca="false">N91/$M91</f>
        <v>0</v>
      </c>
      <c r="P91" s="63"/>
      <c r="Q91" s="64" t="n">
        <f aca="false">P91/$M91</f>
        <v>0</v>
      </c>
      <c r="R91" s="63"/>
      <c r="S91" s="64" t="n">
        <f aca="false">R91/$M91</f>
        <v>0</v>
      </c>
      <c r="T91" s="63"/>
      <c r="U91" s="64" t="n">
        <f aca="false">T91/$M91</f>
        <v>0</v>
      </c>
      <c r="V91" s="65" t="n">
        <f aca="false">H91</f>
        <v>2855</v>
      </c>
      <c r="W91" s="65" t="n">
        <v>0</v>
      </c>
    </row>
    <row r="92" customFormat="false" ht="13.9" hidden="false" customHeight="true" outlineLevel="0" collapsed="false">
      <c r="A92" s="62"/>
      <c r="B92" s="10" t="n">
        <v>312001</v>
      </c>
      <c r="C92" s="10" t="s">
        <v>81</v>
      </c>
      <c r="D92" s="63" t="n">
        <v>44092</v>
      </c>
      <c r="E92" s="63" t="n">
        <v>46683</v>
      </c>
      <c r="F92" s="63" t="n">
        <v>50112</v>
      </c>
      <c r="G92" s="63" t="n">
        <f aca="false">50112+4234.33+3600</f>
        <v>57946.33</v>
      </c>
      <c r="H92" s="63" t="n">
        <v>44220</v>
      </c>
      <c r="I92" s="63"/>
      <c r="J92" s="63"/>
      <c r="K92" s="63"/>
      <c r="L92" s="63"/>
      <c r="M92" s="63" t="n">
        <f aca="false">H92+SUM(I92:L92)</f>
        <v>44220</v>
      </c>
      <c r="N92" s="63"/>
      <c r="O92" s="64" t="n">
        <f aca="false">N92/$M92</f>
        <v>0</v>
      </c>
      <c r="P92" s="63"/>
      <c r="Q92" s="64" t="n">
        <f aca="false">P92/$M92</f>
        <v>0</v>
      </c>
      <c r="R92" s="63"/>
      <c r="S92" s="64" t="n">
        <f aca="false">R92/$M92</f>
        <v>0</v>
      </c>
      <c r="T92" s="63"/>
      <c r="U92" s="64" t="n">
        <f aca="false">T92/$M92</f>
        <v>0</v>
      </c>
      <c r="V92" s="65" t="n">
        <f aca="false">H92</f>
        <v>44220</v>
      </c>
      <c r="W92" s="65" t="n">
        <f aca="false">V92</f>
        <v>44220</v>
      </c>
    </row>
    <row r="93" customFormat="false" ht="13.9" hidden="false" customHeight="true" outlineLevel="0" collapsed="false">
      <c r="A93" s="62"/>
      <c r="B93" s="10" t="n">
        <v>312001</v>
      </c>
      <c r="C93" s="10" t="s">
        <v>82</v>
      </c>
      <c r="D93" s="63" t="n">
        <v>1821.52</v>
      </c>
      <c r="E93" s="63" t="n">
        <v>0</v>
      </c>
      <c r="F93" s="63" t="n">
        <v>0</v>
      </c>
      <c r="G93" s="63" t="n">
        <v>6454.99</v>
      </c>
      <c r="H93" s="63" t="n">
        <v>0</v>
      </c>
      <c r="I93" s="63"/>
      <c r="J93" s="63"/>
      <c r="K93" s="63"/>
      <c r="L93" s="63"/>
      <c r="M93" s="63" t="n">
        <f aca="false">H93+SUM(I93:L93)</f>
        <v>0</v>
      </c>
      <c r="N93" s="63"/>
      <c r="O93" s="64" t="e">
        <f aca="false">N93/$M93</f>
        <v>#DIV/0!</v>
      </c>
      <c r="P93" s="63"/>
      <c r="Q93" s="64" t="e">
        <f aca="false">P93/$M93</f>
        <v>#DIV/0!</v>
      </c>
      <c r="R93" s="63"/>
      <c r="S93" s="64" t="e">
        <f aca="false">R93/$M93</f>
        <v>#DIV/0!</v>
      </c>
      <c r="T93" s="63"/>
      <c r="U93" s="64" t="e">
        <f aca="false">T93/$M93</f>
        <v>#DIV/0!</v>
      </c>
      <c r="V93" s="63" t="n">
        <f aca="false">výdaje!Y319</f>
        <v>0</v>
      </c>
      <c r="W93" s="65" t="n">
        <f aca="false">V93</f>
        <v>0</v>
      </c>
    </row>
    <row r="94" customFormat="false" ht="13.9" hidden="false" customHeight="true" outlineLevel="0" collapsed="false">
      <c r="A94" s="62"/>
      <c r="B94" s="10" t="n">
        <v>312001</v>
      </c>
      <c r="C94" s="10" t="s">
        <v>83</v>
      </c>
      <c r="D94" s="63" t="n">
        <v>29644.43</v>
      </c>
      <c r="E94" s="63" t="n">
        <v>0</v>
      </c>
      <c r="F94" s="63" t="n">
        <v>0</v>
      </c>
      <c r="G94" s="63" t="n">
        <v>0</v>
      </c>
      <c r="H94" s="63" t="n">
        <v>0</v>
      </c>
      <c r="I94" s="63"/>
      <c r="J94" s="63"/>
      <c r="K94" s="63"/>
      <c r="L94" s="63"/>
      <c r="M94" s="63" t="n">
        <f aca="false">H94+SUM(I94:L94)</f>
        <v>0</v>
      </c>
      <c r="N94" s="63"/>
      <c r="O94" s="64" t="e">
        <f aca="false">N94/$M94</f>
        <v>#DIV/0!</v>
      </c>
      <c r="P94" s="63"/>
      <c r="Q94" s="64" t="e">
        <f aca="false">P94/$M94</f>
        <v>#DIV/0!</v>
      </c>
      <c r="R94" s="63"/>
      <c r="S94" s="64" t="e">
        <f aca="false">R94/$M94</f>
        <v>#DIV/0!</v>
      </c>
      <c r="T94" s="63"/>
      <c r="U94" s="64" t="e">
        <f aca="false">T94/$M94</f>
        <v>#DIV/0!</v>
      </c>
      <c r="V94" s="63" t="n">
        <f aca="false">výdaje!Y320</f>
        <v>2450</v>
      </c>
      <c r="W94" s="65" t="n">
        <f aca="false">V94</f>
        <v>2450</v>
      </c>
    </row>
    <row r="95" customFormat="false" ht="13.9" hidden="false" customHeight="true" outlineLevel="0" collapsed="false">
      <c r="A95" s="62"/>
      <c r="B95" s="10" t="n">
        <v>312001</v>
      </c>
      <c r="C95" s="10" t="s">
        <v>84</v>
      </c>
      <c r="D95" s="63" t="n">
        <v>0</v>
      </c>
      <c r="E95" s="63" t="n">
        <v>0</v>
      </c>
      <c r="F95" s="63" t="n">
        <v>0</v>
      </c>
      <c r="G95" s="63" t="n">
        <v>22985.5</v>
      </c>
      <c r="H95" s="63" t="n">
        <v>1362</v>
      </c>
      <c r="I95" s="63"/>
      <c r="J95" s="63"/>
      <c r="K95" s="63"/>
      <c r="L95" s="63"/>
      <c r="M95" s="63" t="n">
        <f aca="false">H95+SUM(I95:L95)</f>
        <v>1362</v>
      </c>
      <c r="N95" s="63"/>
      <c r="O95" s="64" t="n">
        <f aca="false">N95/$M95</f>
        <v>0</v>
      </c>
      <c r="P95" s="63"/>
      <c r="Q95" s="64" t="n">
        <f aca="false">P95/$M95</f>
        <v>0</v>
      </c>
      <c r="R95" s="63"/>
      <c r="S95" s="64" t="n">
        <f aca="false">R95/$M95</f>
        <v>0</v>
      </c>
      <c r="T95" s="63"/>
      <c r="U95" s="64" t="n">
        <f aca="false">T95/$M95</f>
        <v>0</v>
      </c>
      <c r="V95" s="63" t="n">
        <v>0</v>
      </c>
      <c r="W95" s="65" t="n">
        <f aca="false">V95</f>
        <v>0</v>
      </c>
    </row>
    <row r="96" customFormat="false" ht="13.9" hidden="false" customHeight="true" outlineLevel="0" collapsed="false">
      <c r="A96" s="62"/>
      <c r="B96" s="10" t="n">
        <v>312012</v>
      </c>
      <c r="C96" s="10" t="s">
        <v>85</v>
      </c>
      <c r="D96" s="63" t="n">
        <v>0</v>
      </c>
      <c r="E96" s="63" t="n">
        <v>0</v>
      </c>
      <c r="F96" s="63" t="n">
        <v>0</v>
      </c>
      <c r="G96" s="63" t="n">
        <v>1349.5</v>
      </c>
      <c r="H96" s="63" t="n">
        <v>0</v>
      </c>
      <c r="I96" s="63"/>
      <c r="J96" s="63"/>
      <c r="K96" s="63"/>
      <c r="L96" s="63"/>
      <c r="M96" s="63" t="n">
        <f aca="false">H96+SUM(I96:L96)</f>
        <v>0</v>
      </c>
      <c r="N96" s="63"/>
      <c r="O96" s="64" t="e">
        <f aca="false">N96/$M96</f>
        <v>#DIV/0!</v>
      </c>
      <c r="P96" s="63"/>
      <c r="Q96" s="64" t="e">
        <f aca="false">P96/$M96</f>
        <v>#DIV/0!</v>
      </c>
      <c r="R96" s="63"/>
      <c r="S96" s="64" t="e">
        <f aca="false">R96/$M96</f>
        <v>#DIV/0!</v>
      </c>
      <c r="T96" s="63"/>
      <c r="U96" s="64" t="e">
        <f aca="false">T96/$M96</f>
        <v>#DIV/0!</v>
      </c>
      <c r="V96" s="63" t="n">
        <f aca="false">výdaje!Y322</f>
        <v>24</v>
      </c>
      <c r="W96" s="65" t="n">
        <f aca="false">V96</f>
        <v>24</v>
      </c>
    </row>
    <row r="97" customFormat="false" ht="13.9" hidden="false" customHeight="true" outlineLevel="0" collapsed="false">
      <c r="A97" s="62"/>
      <c r="B97" s="10" t="n">
        <v>312012</v>
      </c>
      <c r="C97" s="10" t="s">
        <v>86</v>
      </c>
      <c r="D97" s="63" t="n">
        <v>4584.09</v>
      </c>
      <c r="E97" s="63" t="n">
        <v>4105.09</v>
      </c>
      <c r="F97" s="63" t="n">
        <v>4105</v>
      </c>
      <c r="G97" s="63" t="n">
        <v>4116.15</v>
      </c>
      <c r="H97" s="63" t="n">
        <v>4116</v>
      </c>
      <c r="I97" s="63"/>
      <c r="J97" s="63"/>
      <c r="K97" s="63"/>
      <c r="L97" s="63"/>
      <c r="M97" s="63" t="n">
        <f aca="false">H97+SUM(I97:L97)</f>
        <v>4116</v>
      </c>
      <c r="N97" s="63"/>
      <c r="O97" s="64" t="n">
        <f aca="false">N97/$M97</f>
        <v>0</v>
      </c>
      <c r="P97" s="63"/>
      <c r="Q97" s="64" t="n">
        <f aca="false">P97/$M97</f>
        <v>0</v>
      </c>
      <c r="R97" s="63"/>
      <c r="S97" s="64" t="n">
        <f aca="false">R97/$M97</f>
        <v>0</v>
      </c>
      <c r="T97" s="63"/>
      <c r="U97" s="64" t="n">
        <f aca="false">T97/$M97</f>
        <v>0</v>
      </c>
      <c r="V97" s="65" t="n">
        <f aca="false">H97</f>
        <v>4116</v>
      </c>
      <c r="W97" s="65" t="n">
        <f aca="false">V97</f>
        <v>4116</v>
      </c>
    </row>
    <row r="98" customFormat="false" ht="13.9" hidden="false" customHeight="true" outlineLevel="0" collapsed="false">
      <c r="A98" s="62"/>
      <c r="B98" s="10" t="n">
        <v>312012</v>
      </c>
      <c r="C98" s="10" t="s">
        <v>87</v>
      </c>
      <c r="D98" s="63" t="n">
        <v>135.65</v>
      </c>
      <c r="E98" s="63" t="n">
        <v>136.86</v>
      </c>
      <c r="F98" s="63" t="n">
        <v>137</v>
      </c>
      <c r="G98" s="63" t="n">
        <v>137.29</v>
      </c>
      <c r="H98" s="63" t="n">
        <v>138</v>
      </c>
      <c r="I98" s="63"/>
      <c r="J98" s="63"/>
      <c r="K98" s="63"/>
      <c r="L98" s="63"/>
      <c r="M98" s="63" t="n">
        <f aca="false">H98+SUM(I98:L98)</f>
        <v>138</v>
      </c>
      <c r="N98" s="63"/>
      <c r="O98" s="64" t="n">
        <f aca="false">N98/$M98</f>
        <v>0</v>
      </c>
      <c r="P98" s="63"/>
      <c r="Q98" s="64" t="n">
        <f aca="false">P98/$M98</f>
        <v>0</v>
      </c>
      <c r="R98" s="63"/>
      <c r="S98" s="64" t="n">
        <f aca="false">R98/$M98</f>
        <v>0</v>
      </c>
      <c r="T98" s="63"/>
      <c r="U98" s="64" t="n">
        <f aca="false">T98/$M98</f>
        <v>0</v>
      </c>
      <c r="V98" s="65" t="n">
        <f aca="false">H98</f>
        <v>138</v>
      </c>
      <c r="W98" s="65" t="n">
        <f aca="false">V98</f>
        <v>138</v>
      </c>
    </row>
    <row r="99" customFormat="false" ht="13.9" hidden="false" customHeight="true" outlineLevel="0" collapsed="false">
      <c r="A99" s="62"/>
      <c r="B99" s="10" t="n">
        <v>312012</v>
      </c>
      <c r="C99" s="10" t="s">
        <v>88</v>
      </c>
      <c r="D99" s="63" t="n">
        <v>298.29</v>
      </c>
      <c r="E99" s="63" t="n">
        <v>310.47</v>
      </c>
      <c r="F99" s="63" t="n">
        <v>310</v>
      </c>
      <c r="G99" s="63" t="n">
        <v>318.27</v>
      </c>
      <c r="H99" s="63" t="n">
        <v>352</v>
      </c>
      <c r="I99" s="63"/>
      <c r="J99" s="63"/>
      <c r="K99" s="63"/>
      <c r="L99" s="63"/>
      <c r="M99" s="63" t="n">
        <f aca="false">H99+SUM(I99:L99)</f>
        <v>352</v>
      </c>
      <c r="N99" s="63"/>
      <c r="O99" s="64" t="n">
        <f aca="false">N99/$M99</f>
        <v>0</v>
      </c>
      <c r="P99" s="63"/>
      <c r="Q99" s="64" t="n">
        <f aca="false">P99/$M99</f>
        <v>0</v>
      </c>
      <c r="R99" s="63"/>
      <c r="S99" s="64" t="n">
        <f aca="false">R99/$M99</f>
        <v>0</v>
      </c>
      <c r="T99" s="63"/>
      <c r="U99" s="64" t="n">
        <f aca="false">T99/$M99</f>
        <v>0</v>
      </c>
      <c r="V99" s="65" t="n">
        <f aca="false">H99</f>
        <v>352</v>
      </c>
      <c r="W99" s="65" t="n">
        <f aca="false">V99</f>
        <v>352</v>
      </c>
    </row>
    <row r="100" customFormat="false" ht="13.9" hidden="false" customHeight="true" outlineLevel="0" collapsed="false">
      <c r="A100" s="62"/>
      <c r="B100" s="10" t="n">
        <v>312012</v>
      </c>
      <c r="C100" s="10" t="s">
        <v>89</v>
      </c>
      <c r="D100" s="63" t="n">
        <v>5629.44</v>
      </c>
      <c r="E100" s="63" t="n">
        <v>5829.3</v>
      </c>
      <c r="F100" s="63" t="n">
        <v>5665</v>
      </c>
      <c r="G100" s="63" t="n">
        <v>5546.76</v>
      </c>
      <c r="H100" s="63" t="n">
        <v>6083</v>
      </c>
      <c r="I100" s="63"/>
      <c r="J100" s="63"/>
      <c r="K100" s="63"/>
      <c r="L100" s="63"/>
      <c r="M100" s="63" t="n">
        <f aca="false">H100+SUM(I100:L100)</f>
        <v>6083</v>
      </c>
      <c r="N100" s="63"/>
      <c r="O100" s="64" t="n">
        <f aca="false">N100/$M100</f>
        <v>0</v>
      </c>
      <c r="P100" s="63"/>
      <c r="Q100" s="64" t="n">
        <f aca="false">P100/$M100</f>
        <v>0</v>
      </c>
      <c r="R100" s="63"/>
      <c r="S100" s="64" t="n">
        <f aca="false">R100/$M100</f>
        <v>0</v>
      </c>
      <c r="T100" s="63"/>
      <c r="U100" s="64" t="n">
        <f aca="false">T100/$M100</f>
        <v>0</v>
      </c>
      <c r="V100" s="65" t="n">
        <f aca="false">H100</f>
        <v>6083</v>
      </c>
      <c r="W100" s="65" t="n">
        <f aca="false">V100</f>
        <v>6083</v>
      </c>
    </row>
    <row r="101" customFormat="false" ht="13.9" hidden="false" customHeight="true" outlineLevel="0" collapsed="false">
      <c r="A101" s="62"/>
      <c r="B101" s="10" t="n">
        <v>312012</v>
      </c>
      <c r="C101" s="10" t="s">
        <v>90</v>
      </c>
      <c r="D101" s="63" t="n">
        <v>1071.8</v>
      </c>
      <c r="E101" s="63" t="n">
        <v>1082.64</v>
      </c>
      <c r="F101" s="63" t="n">
        <v>1083</v>
      </c>
      <c r="G101" s="63" t="n">
        <v>1084.34</v>
      </c>
      <c r="H101" s="63" t="n">
        <v>1094</v>
      </c>
      <c r="I101" s="63"/>
      <c r="J101" s="63"/>
      <c r="K101" s="63"/>
      <c r="L101" s="63"/>
      <c r="M101" s="63" t="n">
        <f aca="false">H101+SUM(I101:L101)</f>
        <v>1094</v>
      </c>
      <c r="N101" s="63"/>
      <c r="O101" s="64" t="n">
        <f aca="false">N101/$M101</f>
        <v>0</v>
      </c>
      <c r="P101" s="63"/>
      <c r="Q101" s="64" t="n">
        <f aca="false">P101/$M101</f>
        <v>0</v>
      </c>
      <c r="R101" s="63"/>
      <c r="S101" s="64" t="n">
        <f aca="false">R101/$M101</f>
        <v>0</v>
      </c>
      <c r="T101" s="63"/>
      <c r="U101" s="64" t="n">
        <f aca="false">T101/$M101</f>
        <v>0</v>
      </c>
      <c r="V101" s="65" t="n">
        <f aca="false">H101</f>
        <v>1094</v>
      </c>
      <c r="W101" s="65" t="n">
        <f aca="false">V101</f>
        <v>1094</v>
      </c>
    </row>
    <row r="102" customFormat="false" ht="13.9" hidden="false" customHeight="true" outlineLevel="0" collapsed="false">
      <c r="A102" s="62"/>
      <c r="B102" s="10" t="n">
        <v>312012</v>
      </c>
      <c r="C102" s="10" t="s">
        <v>91</v>
      </c>
      <c r="D102" s="63" t="n">
        <v>3073.49</v>
      </c>
      <c r="E102" s="63" t="n">
        <v>36480.72</v>
      </c>
      <c r="F102" s="63" t="n">
        <v>301</v>
      </c>
      <c r="G102" s="63" t="n">
        <v>311.89</v>
      </c>
      <c r="H102" s="63" t="n">
        <v>312</v>
      </c>
      <c r="I102" s="63"/>
      <c r="J102" s="63"/>
      <c r="K102" s="63"/>
      <c r="L102" s="63"/>
      <c r="M102" s="63" t="n">
        <f aca="false">H102+SUM(I102:L102)</f>
        <v>312</v>
      </c>
      <c r="N102" s="63"/>
      <c r="O102" s="64" t="n">
        <f aca="false">N102/$M102</f>
        <v>0</v>
      </c>
      <c r="P102" s="63"/>
      <c r="Q102" s="64" t="n">
        <f aca="false">P102/$M102</f>
        <v>0</v>
      </c>
      <c r="R102" s="63"/>
      <c r="S102" s="64" t="n">
        <f aca="false">R102/$M102</f>
        <v>0</v>
      </c>
      <c r="T102" s="63"/>
      <c r="U102" s="64" t="n">
        <f aca="false">T102/$M102</f>
        <v>0</v>
      </c>
      <c r="V102" s="65" t="n">
        <f aca="false">H102</f>
        <v>312</v>
      </c>
      <c r="W102" s="65" t="n">
        <f aca="false">V102</f>
        <v>312</v>
      </c>
    </row>
    <row r="103" customFormat="false" ht="13.9" hidden="false" customHeight="true" outlineLevel="0" collapsed="false">
      <c r="A103" s="62"/>
      <c r="B103" s="10" t="n">
        <v>322001</v>
      </c>
      <c r="C103" s="10" t="s">
        <v>92</v>
      </c>
      <c r="D103" s="63" t="n">
        <v>0</v>
      </c>
      <c r="E103" s="63" t="n">
        <v>0</v>
      </c>
      <c r="F103" s="63" t="n">
        <v>189183</v>
      </c>
      <c r="G103" s="63" t="n">
        <v>184139.16</v>
      </c>
      <c r="H103" s="63" t="n">
        <v>0</v>
      </c>
      <c r="I103" s="63"/>
      <c r="J103" s="63"/>
      <c r="K103" s="63"/>
      <c r="L103" s="63"/>
      <c r="M103" s="63" t="n">
        <f aca="false">H103+SUM(I103:L103)</f>
        <v>0</v>
      </c>
      <c r="N103" s="63"/>
      <c r="O103" s="64" t="e">
        <f aca="false">N103/$M103</f>
        <v>#DIV/0!</v>
      </c>
      <c r="P103" s="63"/>
      <c r="Q103" s="64" t="e">
        <f aca="false">P103/$M103</f>
        <v>#DIV/0!</v>
      </c>
      <c r="R103" s="63"/>
      <c r="S103" s="64" t="e">
        <f aca="false">R103/$M103</f>
        <v>#DIV/0!</v>
      </c>
      <c r="T103" s="63"/>
      <c r="U103" s="64" t="e">
        <f aca="false">T103/$M103</f>
        <v>#DIV/0!</v>
      </c>
      <c r="V103" s="65" t="n">
        <v>0</v>
      </c>
      <c r="W103" s="65" t="n">
        <v>0</v>
      </c>
    </row>
    <row r="104" customFormat="false" ht="13.9" hidden="false" customHeight="true" outlineLevel="0" collapsed="false">
      <c r="A104" s="62"/>
      <c r="B104" s="10" t="n">
        <v>322001</v>
      </c>
      <c r="C104" s="10" t="s">
        <v>93</v>
      </c>
      <c r="D104" s="65" t="n">
        <v>0</v>
      </c>
      <c r="E104" s="65" t="n">
        <v>100000</v>
      </c>
      <c r="F104" s="65" t="n">
        <v>0</v>
      </c>
      <c r="G104" s="65" t="n">
        <v>0</v>
      </c>
      <c r="H104" s="65" t="n">
        <v>250000</v>
      </c>
      <c r="I104" s="65"/>
      <c r="J104" s="65"/>
      <c r="K104" s="65"/>
      <c r="L104" s="65"/>
      <c r="M104" s="65" t="n">
        <f aca="false">H104+SUM(I104:L104)</f>
        <v>250000</v>
      </c>
      <c r="N104" s="65"/>
      <c r="O104" s="66" t="n">
        <f aca="false">N104/$M104</f>
        <v>0</v>
      </c>
      <c r="P104" s="65"/>
      <c r="Q104" s="66" t="n">
        <f aca="false">P104/$M104</f>
        <v>0</v>
      </c>
      <c r="R104" s="65"/>
      <c r="S104" s="66" t="n">
        <f aca="false">R104/$M104</f>
        <v>0</v>
      </c>
      <c r="T104" s="65"/>
      <c r="U104" s="66" t="n">
        <f aca="false">T104/$M104</f>
        <v>0</v>
      </c>
      <c r="V104" s="65" t="n">
        <v>0</v>
      </c>
      <c r="W104" s="65" t="n">
        <v>0</v>
      </c>
    </row>
    <row r="105" customFormat="false" ht="13.9" hidden="false" customHeight="true" outlineLevel="0" collapsed="false">
      <c r="A105" s="62"/>
      <c r="B105" s="10" t="n">
        <v>322001</v>
      </c>
      <c r="C105" s="10" t="s">
        <v>94</v>
      </c>
      <c r="D105" s="65" t="n">
        <v>0</v>
      </c>
      <c r="E105" s="65" t="n">
        <v>0</v>
      </c>
      <c r="F105" s="63" t="n">
        <v>166698</v>
      </c>
      <c r="G105" s="65" t="n">
        <v>0</v>
      </c>
      <c r="H105" s="63" t="n">
        <v>155618</v>
      </c>
      <c r="I105" s="65"/>
      <c r="J105" s="65"/>
      <c r="K105" s="65"/>
      <c r="L105" s="65"/>
      <c r="M105" s="65" t="n">
        <f aca="false">H105+SUM(I105:L105)</f>
        <v>155618</v>
      </c>
      <c r="N105" s="65"/>
      <c r="O105" s="66" t="n">
        <f aca="false">N105/$M105</f>
        <v>0</v>
      </c>
      <c r="P105" s="65"/>
      <c r="Q105" s="66" t="n">
        <f aca="false">P105/$M105</f>
        <v>0</v>
      </c>
      <c r="R105" s="65"/>
      <c r="S105" s="66" t="n">
        <f aca="false">R105/$M105</f>
        <v>0</v>
      </c>
      <c r="T105" s="65"/>
      <c r="U105" s="66" t="n">
        <f aca="false">T105/$M105</f>
        <v>0</v>
      </c>
      <c r="V105" s="65" t="n">
        <v>0</v>
      </c>
      <c r="W105" s="65" t="n">
        <v>0</v>
      </c>
    </row>
    <row r="106" customFormat="false" ht="13.9" hidden="false" customHeight="true" outlineLevel="0" collapsed="false">
      <c r="A106" s="67" t="s">
        <v>95</v>
      </c>
      <c r="B106" s="13" t="n">
        <v>111</v>
      </c>
      <c r="C106" s="13" t="s">
        <v>22</v>
      </c>
      <c r="D106" s="14" t="n">
        <f aca="false">SUM(D81:D105)</f>
        <v>712245.14</v>
      </c>
      <c r="E106" s="14" t="n">
        <f aca="false">SUM(E81:E105)</f>
        <v>858683.59</v>
      </c>
      <c r="F106" s="14" t="n">
        <f aca="false">SUM(F81:F105)</f>
        <v>986591</v>
      </c>
      <c r="G106" s="14" t="n">
        <f aca="false">SUM(G81:G105)</f>
        <v>946857.87</v>
      </c>
      <c r="H106" s="14" t="n">
        <f aca="false">SUM(H81:H105)</f>
        <v>1140389</v>
      </c>
      <c r="I106" s="14" t="n">
        <f aca="false">SUM(I81:I105)</f>
        <v>0</v>
      </c>
      <c r="J106" s="14" t="n">
        <f aca="false">SUM(J81:J105)</f>
        <v>0</v>
      </c>
      <c r="K106" s="14" t="n">
        <f aca="false">SUM(K81:K105)</f>
        <v>0</v>
      </c>
      <c r="L106" s="14" t="n">
        <f aca="false">SUM(L81:L105)</f>
        <v>0</v>
      </c>
      <c r="M106" s="14" t="n">
        <f aca="false">SUM(M81:M105)</f>
        <v>1140389</v>
      </c>
      <c r="N106" s="14" t="n">
        <f aca="false">SUM(N81:N105)</f>
        <v>0</v>
      </c>
      <c r="O106" s="15" t="n">
        <f aca="false">N106/$M106</f>
        <v>0</v>
      </c>
      <c r="P106" s="14" t="n">
        <f aca="false">SUM(P81:P105)</f>
        <v>0</v>
      </c>
      <c r="Q106" s="15" t="n">
        <f aca="false">P106/$M106</f>
        <v>0</v>
      </c>
      <c r="R106" s="14" t="n">
        <f aca="false">SUM(R81:R105)</f>
        <v>0</v>
      </c>
      <c r="S106" s="15" t="n">
        <f aca="false">R106/$M106</f>
        <v>0</v>
      </c>
      <c r="T106" s="14" t="n">
        <f aca="false">SUM(T81:T105)</f>
        <v>0</v>
      </c>
      <c r="U106" s="15" t="n">
        <f aca="false">T106/$M106</f>
        <v>0</v>
      </c>
      <c r="V106" s="14" t="n">
        <f aca="false">SUM(V81:V105)</f>
        <v>735883</v>
      </c>
      <c r="W106" s="14" t="n">
        <f aca="false">SUM(W81:W105)</f>
        <v>733028</v>
      </c>
    </row>
    <row r="107" customFormat="false" ht="13.9" hidden="false" customHeight="true" outlineLevel="0" collapsed="false">
      <c r="A107" s="68" t="s">
        <v>48</v>
      </c>
      <c r="B107" s="10" t="n">
        <v>311</v>
      </c>
      <c r="C107" s="10" t="s">
        <v>96</v>
      </c>
      <c r="D107" s="63" t="n">
        <v>1400</v>
      </c>
      <c r="E107" s="63" t="n">
        <v>3000</v>
      </c>
      <c r="F107" s="63" t="n">
        <v>3000</v>
      </c>
      <c r="G107" s="63" t="n">
        <v>3000</v>
      </c>
      <c r="H107" s="63" t="n">
        <v>3000</v>
      </c>
      <c r="I107" s="63"/>
      <c r="J107" s="63"/>
      <c r="K107" s="63"/>
      <c r="L107" s="63"/>
      <c r="M107" s="63" t="n">
        <f aca="false">H107+SUM(I107:L107)</f>
        <v>3000</v>
      </c>
      <c r="N107" s="63"/>
      <c r="O107" s="64" t="n">
        <f aca="false">N107/$M107</f>
        <v>0</v>
      </c>
      <c r="P107" s="63"/>
      <c r="Q107" s="64" t="n">
        <f aca="false">P107/$M107</f>
        <v>0</v>
      </c>
      <c r="R107" s="63"/>
      <c r="S107" s="64" t="n">
        <f aca="false">R107/$M107</f>
        <v>0</v>
      </c>
      <c r="T107" s="63"/>
      <c r="U107" s="64" t="n">
        <f aca="false">T107/$M107</f>
        <v>0</v>
      </c>
      <c r="V107" s="65" t="n">
        <f aca="false">H107</f>
        <v>3000</v>
      </c>
      <c r="W107" s="65" t="n">
        <f aca="false">V107</f>
        <v>3000</v>
      </c>
    </row>
    <row r="108" customFormat="false" ht="13.9" hidden="false" customHeight="true" outlineLevel="0" collapsed="false">
      <c r="A108" s="67" t="s">
        <v>95</v>
      </c>
      <c r="B108" s="13" t="n">
        <v>71</v>
      </c>
      <c r="C108" s="13" t="s">
        <v>24</v>
      </c>
      <c r="D108" s="14" t="n">
        <f aca="false">SUM(D107:D107)</f>
        <v>1400</v>
      </c>
      <c r="E108" s="14" t="n">
        <f aca="false">SUM(E107:E107)</f>
        <v>3000</v>
      </c>
      <c r="F108" s="14" t="n">
        <f aca="false">SUM(F107:F107)</f>
        <v>3000</v>
      </c>
      <c r="G108" s="14" t="n">
        <f aca="false">SUM(G107:G107)</f>
        <v>3000</v>
      </c>
      <c r="H108" s="14" t="n">
        <f aca="false">SUM(H107:H107)</f>
        <v>3000</v>
      </c>
      <c r="I108" s="14" t="n">
        <f aca="false">SUM(I107:I107)</f>
        <v>0</v>
      </c>
      <c r="J108" s="14" t="n">
        <f aca="false">SUM(J107:J107)</f>
        <v>0</v>
      </c>
      <c r="K108" s="14" t="n">
        <f aca="false">SUM(K107:K107)</f>
        <v>0</v>
      </c>
      <c r="L108" s="14" t="n">
        <f aca="false">SUM(L107:L107)</f>
        <v>0</v>
      </c>
      <c r="M108" s="14" t="n">
        <f aca="false">SUM(M107:M107)</f>
        <v>3000</v>
      </c>
      <c r="N108" s="14" t="n">
        <f aca="false">SUM(N107:N107)</f>
        <v>0</v>
      </c>
      <c r="O108" s="15" t="n">
        <f aca="false">N108/$M108</f>
        <v>0</v>
      </c>
      <c r="P108" s="14" t="n">
        <f aca="false">SUM(P107:P107)</f>
        <v>0</v>
      </c>
      <c r="Q108" s="15" t="n">
        <f aca="false">P108/$M108</f>
        <v>0</v>
      </c>
      <c r="R108" s="14" t="n">
        <f aca="false">SUM(R107:R107)</f>
        <v>0</v>
      </c>
      <c r="S108" s="15" t="n">
        <f aca="false">R108/$M108</f>
        <v>0</v>
      </c>
      <c r="T108" s="14" t="n">
        <f aca="false">SUM(T107:T107)</f>
        <v>0</v>
      </c>
      <c r="U108" s="15" t="n">
        <f aca="false">T108/$M108</f>
        <v>0</v>
      </c>
      <c r="V108" s="14" t="n">
        <f aca="false">SUM(V107:V107)</f>
        <v>3000</v>
      </c>
      <c r="W108" s="14" t="n">
        <f aca="false">SUM(W107:W107)</f>
        <v>3000</v>
      </c>
    </row>
    <row r="109" customFormat="false" ht="13.9" hidden="false" customHeight="true" outlineLevel="0" collapsed="false">
      <c r="A109" s="38" t="s">
        <v>48</v>
      </c>
      <c r="B109" s="10" t="n">
        <v>311</v>
      </c>
      <c r="C109" s="10" t="s">
        <v>96</v>
      </c>
      <c r="D109" s="63" t="n">
        <v>62.6</v>
      </c>
      <c r="E109" s="63" t="n">
        <v>455.43</v>
      </c>
      <c r="F109" s="63" t="n">
        <v>0</v>
      </c>
      <c r="G109" s="63" t="n">
        <v>0</v>
      </c>
      <c r="H109" s="63" t="n">
        <v>0</v>
      </c>
      <c r="I109" s="63"/>
      <c r="J109" s="63"/>
      <c r="K109" s="63"/>
      <c r="L109" s="63"/>
      <c r="M109" s="63" t="n">
        <f aca="false">H109+SUM(I109:L109)</f>
        <v>0</v>
      </c>
      <c r="N109" s="63"/>
      <c r="O109" s="64" t="e">
        <f aca="false">N109/$M109</f>
        <v>#DIV/0!</v>
      </c>
      <c r="P109" s="63"/>
      <c r="Q109" s="64" t="e">
        <f aca="false">P109/$M109</f>
        <v>#DIV/0!</v>
      </c>
      <c r="R109" s="63"/>
      <c r="S109" s="64" t="e">
        <f aca="false">R109/$M109</f>
        <v>#DIV/0!</v>
      </c>
      <c r="T109" s="63"/>
      <c r="U109" s="64" t="e">
        <f aca="false">T109/$M109</f>
        <v>#DIV/0!</v>
      </c>
      <c r="V109" s="65" t="n">
        <f aca="false">H109</f>
        <v>0</v>
      </c>
      <c r="W109" s="65" t="n">
        <f aca="false">V109</f>
        <v>0</v>
      </c>
    </row>
    <row r="110" customFormat="false" ht="13.9" hidden="false" customHeight="true" outlineLevel="0" collapsed="false">
      <c r="A110" s="38"/>
      <c r="B110" s="10" t="n">
        <v>311</v>
      </c>
      <c r="C110" s="10" t="s">
        <v>97</v>
      </c>
      <c r="D110" s="63" t="n">
        <v>5368.06</v>
      </c>
      <c r="E110" s="63" t="n">
        <v>5035.68</v>
      </c>
      <c r="F110" s="63" t="n">
        <v>3800</v>
      </c>
      <c r="G110" s="63" t="n">
        <v>4347.14</v>
      </c>
      <c r="H110" s="63" t="n">
        <v>24610</v>
      </c>
      <c r="I110" s="63"/>
      <c r="J110" s="63"/>
      <c r="K110" s="63"/>
      <c r="L110" s="63"/>
      <c r="M110" s="63" t="n">
        <f aca="false">H110+SUM(I110:L110)</f>
        <v>24610</v>
      </c>
      <c r="N110" s="63"/>
      <c r="O110" s="64" t="n">
        <f aca="false">N110/$M110</f>
        <v>0</v>
      </c>
      <c r="P110" s="63"/>
      <c r="Q110" s="64" t="n">
        <f aca="false">P110/$M110</f>
        <v>0</v>
      </c>
      <c r="R110" s="63"/>
      <c r="S110" s="64" t="n">
        <f aca="false">R110/$M110</f>
        <v>0</v>
      </c>
      <c r="T110" s="63"/>
      <c r="U110" s="64" t="n">
        <f aca="false">T110/$M110</f>
        <v>0</v>
      </c>
      <c r="V110" s="65" t="n">
        <f aca="false">H110</f>
        <v>24610</v>
      </c>
      <c r="W110" s="65" t="n">
        <f aca="false">V110</f>
        <v>24610</v>
      </c>
    </row>
    <row r="111" customFormat="false" ht="13.9" hidden="false" customHeight="true" outlineLevel="0" collapsed="false">
      <c r="A111" s="67" t="s">
        <v>95</v>
      </c>
      <c r="B111" s="13" t="n">
        <v>72</v>
      </c>
      <c r="C111" s="13" t="s">
        <v>25</v>
      </c>
      <c r="D111" s="14" t="n">
        <f aca="false">SUM(D109:D110)</f>
        <v>5430.66</v>
      </c>
      <c r="E111" s="14" t="n">
        <f aca="false">SUM(E109:E110)</f>
        <v>5491.11</v>
      </c>
      <c r="F111" s="14" t="n">
        <f aca="false">SUM(F109:F110)</f>
        <v>3800</v>
      </c>
      <c r="G111" s="14" t="n">
        <f aca="false">SUM(G109:G110)</f>
        <v>4347.14</v>
      </c>
      <c r="H111" s="14" t="n">
        <f aca="false">SUM(H109:H110)</f>
        <v>24610</v>
      </c>
      <c r="I111" s="14" t="n">
        <f aca="false">SUM(I109:I110)</f>
        <v>0</v>
      </c>
      <c r="J111" s="14" t="n">
        <f aca="false">SUM(J109:J110)</f>
        <v>0</v>
      </c>
      <c r="K111" s="14" t="n">
        <f aca="false">SUM(K109:K110)</f>
        <v>0</v>
      </c>
      <c r="L111" s="14" t="n">
        <f aca="false">SUM(L109:L110)</f>
        <v>0</v>
      </c>
      <c r="M111" s="14" t="n">
        <f aca="false">SUM(M109:M110)</f>
        <v>24610</v>
      </c>
      <c r="N111" s="14" t="n">
        <f aca="false">SUM(N109:N110)</f>
        <v>0</v>
      </c>
      <c r="O111" s="15" t="n">
        <f aca="false">N111/$M111</f>
        <v>0</v>
      </c>
      <c r="P111" s="14" t="n">
        <f aca="false">SUM(P109:P110)</f>
        <v>0</v>
      </c>
      <c r="Q111" s="15" t="n">
        <f aca="false">P111/$M111</f>
        <v>0</v>
      </c>
      <c r="R111" s="14" t="n">
        <f aca="false">SUM(R109:R110)</f>
        <v>0</v>
      </c>
      <c r="S111" s="15" t="n">
        <f aca="false">R111/$M111</f>
        <v>0</v>
      </c>
      <c r="T111" s="14" t="n">
        <f aca="false">SUM(T109:T110)</f>
        <v>0</v>
      </c>
      <c r="U111" s="15" t="n">
        <f aca="false">T111/$M111</f>
        <v>0</v>
      </c>
      <c r="V111" s="14" t="n">
        <f aca="false">SUM(V109:V110)</f>
        <v>24610</v>
      </c>
      <c r="W111" s="14" t="n">
        <f aca="false">SUM(W109:W110)</f>
        <v>24610</v>
      </c>
    </row>
    <row r="113" customFormat="false" ht="13.9" hidden="false" customHeight="true" outlineLevel="0" collapsed="false">
      <c r="A113" s="19" t="s">
        <v>98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  <c r="P113" s="19"/>
      <c r="Q113" s="19"/>
      <c r="R113" s="19"/>
      <c r="S113" s="19"/>
      <c r="T113" s="19"/>
      <c r="U113" s="19"/>
      <c r="V113" s="19"/>
      <c r="W113" s="19"/>
    </row>
    <row r="114" customFormat="false" ht="13.9" hidden="false" customHeight="true" outlineLevel="0" collapsed="false">
      <c r="A114" s="6"/>
      <c r="B114" s="6"/>
      <c r="C114" s="6"/>
      <c r="D114" s="7" t="s">
        <v>1</v>
      </c>
      <c r="E114" s="7" t="s">
        <v>2</v>
      </c>
      <c r="F114" s="7" t="s">
        <v>3</v>
      </c>
      <c r="G114" s="7" t="s">
        <v>4</v>
      </c>
      <c r="H114" s="7" t="s">
        <v>5</v>
      </c>
      <c r="I114" s="7" t="s">
        <v>6</v>
      </c>
      <c r="J114" s="7" t="s">
        <v>7</v>
      </c>
      <c r="K114" s="7" t="s">
        <v>8</v>
      </c>
      <c r="L114" s="7" t="s">
        <v>9</v>
      </c>
      <c r="M114" s="7" t="s">
        <v>10</v>
      </c>
      <c r="N114" s="7" t="s">
        <v>11</v>
      </c>
      <c r="O114" s="8" t="s">
        <v>12</v>
      </c>
      <c r="P114" s="7" t="s">
        <v>13</v>
      </c>
      <c r="Q114" s="8" t="s">
        <v>14</v>
      </c>
      <c r="R114" s="7" t="s">
        <v>15</v>
      </c>
      <c r="S114" s="8" t="s">
        <v>16</v>
      </c>
      <c r="T114" s="7" t="s">
        <v>17</v>
      </c>
      <c r="U114" s="8" t="s">
        <v>18</v>
      </c>
      <c r="V114" s="7" t="s">
        <v>19</v>
      </c>
      <c r="W114" s="7" t="s">
        <v>20</v>
      </c>
    </row>
    <row r="115" customFormat="false" ht="13.9" hidden="false" customHeight="true" outlineLevel="0" collapsed="false">
      <c r="A115" s="21" t="s">
        <v>21</v>
      </c>
      <c r="B115" s="22" t="n">
        <v>131</v>
      </c>
      <c r="C115" s="22" t="s">
        <v>46</v>
      </c>
      <c r="D115" s="23" t="n">
        <f aca="false">D121+D125</f>
        <v>14889.34</v>
      </c>
      <c r="E115" s="23" t="n">
        <f aca="false">E121+E125</f>
        <v>34161.16</v>
      </c>
      <c r="F115" s="23" t="n">
        <f aca="false">F121+F125</f>
        <v>10884</v>
      </c>
      <c r="G115" s="23" t="n">
        <f aca="false">G121+G125</f>
        <v>69416.21</v>
      </c>
      <c r="H115" s="23" t="n">
        <f aca="false">H121+H125</f>
        <v>32326</v>
      </c>
      <c r="I115" s="23" t="n">
        <f aca="false">I121+I125</f>
        <v>0</v>
      </c>
      <c r="J115" s="23" t="n">
        <f aca="false">J121+J125</f>
        <v>0</v>
      </c>
      <c r="K115" s="23" t="n">
        <f aca="false">K121+K125</f>
        <v>0</v>
      </c>
      <c r="L115" s="23" t="n">
        <f aca="false">L121+L125</f>
        <v>0</v>
      </c>
      <c r="M115" s="23" t="n">
        <f aca="false">M121+M125</f>
        <v>32326</v>
      </c>
      <c r="N115" s="23" t="n">
        <f aca="false">N121+N125</f>
        <v>0</v>
      </c>
      <c r="O115" s="24" t="n">
        <f aca="false">N115/$M115</f>
        <v>0</v>
      </c>
      <c r="P115" s="23" t="n">
        <f aca="false">P121+P125</f>
        <v>0</v>
      </c>
      <c r="Q115" s="24" t="n">
        <f aca="false">P115/$M115</f>
        <v>0</v>
      </c>
      <c r="R115" s="23" t="n">
        <f aca="false">R121+R125</f>
        <v>0</v>
      </c>
      <c r="S115" s="24" t="n">
        <f aca="false">R115/$M115</f>
        <v>0</v>
      </c>
      <c r="T115" s="23" t="n">
        <f aca="false">T121+T125</f>
        <v>0</v>
      </c>
      <c r="U115" s="24" t="n">
        <f aca="false">T115/$M115</f>
        <v>0</v>
      </c>
      <c r="V115" s="23" t="n">
        <f aca="false">V121+V125</f>
        <v>0</v>
      </c>
      <c r="W115" s="23" t="n">
        <f aca="false">W121+W125</f>
        <v>0</v>
      </c>
    </row>
    <row r="116" customFormat="false" ht="13.9" hidden="false" customHeight="true" outlineLevel="0" collapsed="false">
      <c r="A116" s="21"/>
      <c r="B116" s="22" t="n">
        <v>41</v>
      </c>
      <c r="C116" s="22" t="s">
        <v>23</v>
      </c>
      <c r="D116" s="23" t="n">
        <f aca="false">D122+D123</f>
        <v>361389.5</v>
      </c>
      <c r="E116" s="23" t="n">
        <f aca="false">E122+E123</f>
        <v>759956.17</v>
      </c>
      <c r="F116" s="23" t="n">
        <f aca="false">F122+F123</f>
        <v>426046</v>
      </c>
      <c r="G116" s="23" t="n">
        <f aca="false">G122+G123</f>
        <v>403699.06</v>
      </c>
      <c r="H116" s="23" t="n">
        <f aca="false">H122+H123</f>
        <v>199814</v>
      </c>
      <c r="I116" s="23" t="n">
        <f aca="false">I122+I123</f>
        <v>0</v>
      </c>
      <c r="J116" s="23" t="n">
        <f aca="false">J122+J123</f>
        <v>0</v>
      </c>
      <c r="K116" s="23" t="n">
        <f aca="false">K122+K123</f>
        <v>0</v>
      </c>
      <c r="L116" s="23" t="n">
        <f aca="false">L122+L123</f>
        <v>0</v>
      </c>
      <c r="M116" s="23" t="n">
        <f aca="false">M122+M123</f>
        <v>199814</v>
      </c>
      <c r="N116" s="23" t="n">
        <f aca="false">N122+N123</f>
        <v>0</v>
      </c>
      <c r="O116" s="24" t="n">
        <f aca="false">N116/$M116</f>
        <v>0</v>
      </c>
      <c r="P116" s="23" t="n">
        <f aca="false">P122+P123</f>
        <v>0</v>
      </c>
      <c r="Q116" s="24" t="n">
        <f aca="false">P116/$M116</f>
        <v>0</v>
      </c>
      <c r="R116" s="23" t="n">
        <f aca="false">R122+R123</f>
        <v>0</v>
      </c>
      <c r="S116" s="24" t="n">
        <f aca="false">R116/$M116</f>
        <v>0</v>
      </c>
      <c r="T116" s="23" t="n">
        <f aca="false">T122+T123</f>
        <v>0</v>
      </c>
      <c r="U116" s="24" t="n">
        <f aca="false">T116/$M116</f>
        <v>0</v>
      </c>
      <c r="V116" s="23" t="n">
        <f aca="false">V122+V123</f>
        <v>0</v>
      </c>
      <c r="W116" s="23" t="n">
        <f aca="false">W122+W123</f>
        <v>0</v>
      </c>
    </row>
    <row r="117" customFormat="false" ht="13.9" hidden="false" customHeight="true" outlineLevel="0" collapsed="false">
      <c r="A117" s="21"/>
      <c r="B117" s="22" t="n">
        <v>71</v>
      </c>
      <c r="C117" s="22" t="s">
        <v>24</v>
      </c>
      <c r="D117" s="23" t="n">
        <f aca="false">D124+D126</f>
        <v>6320.3</v>
      </c>
      <c r="E117" s="23" t="n">
        <f aca="false">E124+E126</f>
        <v>3760.3</v>
      </c>
      <c r="F117" s="23" t="n">
        <f aca="false">F124+F126</f>
        <v>3760</v>
      </c>
      <c r="G117" s="23" t="n">
        <f aca="false">G124+G126</f>
        <v>4060.3</v>
      </c>
      <c r="H117" s="23" t="n">
        <f aca="false">H124+H126</f>
        <v>3000</v>
      </c>
      <c r="I117" s="23" t="n">
        <f aca="false">I124+I126</f>
        <v>0</v>
      </c>
      <c r="J117" s="23" t="n">
        <f aca="false">J124+J126</f>
        <v>0</v>
      </c>
      <c r="K117" s="23" t="n">
        <f aca="false">K124+K126</f>
        <v>0</v>
      </c>
      <c r="L117" s="23" t="n">
        <f aca="false">L124+L126</f>
        <v>0</v>
      </c>
      <c r="M117" s="23" t="n">
        <f aca="false">M124+M126</f>
        <v>3000</v>
      </c>
      <c r="N117" s="23" t="n">
        <f aca="false">N124+N126</f>
        <v>0</v>
      </c>
      <c r="O117" s="24" t="n">
        <f aca="false">N117/$M117</f>
        <v>0</v>
      </c>
      <c r="P117" s="23" t="n">
        <f aca="false">P124+P126</f>
        <v>0</v>
      </c>
      <c r="Q117" s="24" t="n">
        <f aca="false">P117/$M117</f>
        <v>0</v>
      </c>
      <c r="R117" s="23" t="n">
        <f aca="false">R124+R126</f>
        <v>0</v>
      </c>
      <c r="S117" s="24" t="n">
        <f aca="false">R117/$M117</f>
        <v>0</v>
      </c>
      <c r="T117" s="23" t="n">
        <f aca="false">T124+T126</f>
        <v>0</v>
      </c>
      <c r="U117" s="24" t="n">
        <f aca="false">T117/$M117</f>
        <v>0</v>
      </c>
      <c r="V117" s="23" t="n">
        <f aca="false">V124+V126</f>
        <v>0</v>
      </c>
      <c r="W117" s="23" t="n">
        <f aca="false">W124+W126</f>
        <v>0</v>
      </c>
    </row>
    <row r="118" customFormat="false" ht="13.9" hidden="false" customHeight="true" outlineLevel="0" collapsed="false">
      <c r="A118" s="21"/>
      <c r="B118" s="22" t="n">
        <v>72</v>
      </c>
      <c r="C118" s="22" t="s">
        <v>25</v>
      </c>
      <c r="D118" s="23" t="n">
        <f aca="false">D127</f>
        <v>10178.58</v>
      </c>
      <c r="E118" s="23" t="n">
        <f aca="false">E127</f>
        <v>13138.14</v>
      </c>
      <c r="F118" s="23" t="n">
        <f aca="false">F127</f>
        <v>0</v>
      </c>
      <c r="G118" s="23" t="n">
        <f aca="false">G127</f>
        <v>0</v>
      </c>
      <c r="H118" s="23" t="n">
        <f aca="false">H127</f>
        <v>0</v>
      </c>
      <c r="I118" s="23" t="n">
        <f aca="false">I127</f>
        <v>0</v>
      </c>
      <c r="J118" s="23" t="n">
        <f aca="false">J127</f>
        <v>0</v>
      </c>
      <c r="K118" s="23" t="n">
        <f aca="false">K127</f>
        <v>0</v>
      </c>
      <c r="L118" s="23" t="n">
        <f aca="false">L127</f>
        <v>0</v>
      </c>
      <c r="M118" s="23" t="n">
        <f aca="false">M127</f>
        <v>0</v>
      </c>
      <c r="N118" s="23" t="n">
        <f aca="false">N127</f>
        <v>0</v>
      </c>
      <c r="O118" s="24" t="e">
        <f aca="false">N118/$M118</f>
        <v>#DIV/0!</v>
      </c>
      <c r="P118" s="23" t="n">
        <f aca="false">P127</f>
        <v>0</v>
      </c>
      <c r="Q118" s="24" t="e">
        <f aca="false">P118/$M118</f>
        <v>#DIV/0!</v>
      </c>
      <c r="R118" s="23" t="n">
        <f aca="false">R127</f>
        <v>0</v>
      </c>
      <c r="S118" s="24" t="e">
        <f aca="false">R118/$M118</f>
        <v>#DIV/0!</v>
      </c>
      <c r="T118" s="23" t="n">
        <f aca="false">T127</f>
        <v>0</v>
      </c>
      <c r="U118" s="24" t="e">
        <f aca="false">T118/$M118</f>
        <v>#DIV/0!</v>
      </c>
      <c r="V118" s="23" t="n">
        <f aca="false">V127</f>
        <v>0</v>
      </c>
      <c r="W118" s="23" t="n">
        <f aca="false">W127</f>
        <v>0</v>
      </c>
    </row>
    <row r="119" customFormat="false" ht="13.9" hidden="false" customHeight="true" outlineLevel="0" collapsed="false">
      <c r="A119" s="17"/>
      <c r="B119" s="18"/>
      <c r="C119" s="25" t="s">
        <v>29</v>
      </c>
      <c r="D119" s="26" t="n">
        <f aca="false">SUM(D115:D118)</f>
        <v>392777.72</v>
      </c>
      <c r="E119" s="26" t="n">
        <f aca="false">SUM(E115:E118)</f>
        <v>811015.77</v>
      </c>
      <c r="F119" s="26" t="n">
        <f aca="false">SUM(F115:F118)</f>
        <v>440690</v>
      </c>
      <c r="G119" s="26" t="n">
        <f aca="false">SUM(G115:G118)</f>
        <v>477175.57</v>
      </c>
      <c r="H119" s="26" t="n">
        <f aca="false">SUM(H115:H118)</f>
        <v>235140</v>
      </c>
      <c r="I119" s="26" t="n">
        <f aca="false">SUM(I115:I118)</f>
        <v>0</v>
      </c>
      <c r="J119" s="26" t="n">
        <f aca="false">SUM(J115:J118)</f>
        <v>0</v>
      </c>
      <c r="K119" s="26" t="n">
        <f aca="false">SUM(K115:K118)</f>
        <v>0</v>
      </c>
      <c r="L119" s="26" t="n">
        <f aca="false">SUM(L115:L118)</f>
        <v>0</v>
      </c>
      <c r="M119" s="26" t="n">
        <f aca="false">SUM(M115:M118)</f>
        <v>235140</v>
      </c>
      <c r="N119" s="26" t="n">
        <f aca="false">SUM(N115:N118)</f>
        <v>0</v>
      </c>
      <c r="O119" s="27" t="n">
        <f aca="false">N119/$M119</f>
        <v>0</v>
      </c>
      <c r="P119" s="26" t="n">
        <f aca="false">SUM(P115:P118)</f>
        <v>0</v>
      </c>
      <c r="Q119" s="27" t="n">
        <f aca="false">P119/$M119</f>
        <v>0</v>
      </c>
      <c r="R119" s="26" t="n">
        <f aca="false">SUM(R115:R118)</f>
        <v>0</v>
      </c>
      <c r="S119" s="27" t="n">
        <f aca="false">R119/$M119</f>
        <v>0</v>
      </c>
      <c r="T119" s="26" t="n">
        <f aca="false">SUM(T115:T118)</f>
        <v>0</v>
      </c>
      <c r="U119" s="27" t="n">
        <f aca="false">T119/$M119</f>
        <v>0</v>
      </c>
      <c r="V119" s="26" t="n">
        <f aca="false">SUM(V115:V118)</f>
        <v>0</v>
      </c>
      <c r="W119" s="26" t="n">
        <f aca="false">SUM(W115:W118)</f>
        <v>0</v>
      </c>
    </row>
    <row r="121" customFormat="false" ht="13.9" hidden="false" customHeight="true" outlineLevel="0" collapsed="false">
      <c r="B121" s="39" t="s">
        <v>56</v>
      </c>
      <c r="C121" s="17" t="s">
        <v>99</v>
      </c>
      <c r="D121" s="40" t="n">
        <v>14603.93</v>
      </c>
      <c r="E121" s="40" t="n">
        <v>34161.16</v>
      </c>
      <c r="F121" s="40" t="n">
        <v>10884</v>
      </c>
      <c r="G121" s="40" t="n">
        <v>69416.21</v>
      </c>
      <c r="H121" s="40" t="n">
        <v>32326</v>
      </c>
      <c r="I121" s="40"/>
      <c r="J121" s="40"/>
      <c r="K121" s="40"/>
      <c r="L121" s="40"/>
      <c r="M121" s="40" t="n">
        <f aca="false">H121+SUM(I121:L121)</f>
        <v>32326</v>
      </c>
      <c r="N121" s="40"/>
      <c r="O121" s="41" t="n">
        <f aca="false">N121/$M121</f>
        <v>0</v>
      </c>
      <c r="P121" s="40"/>
      <c r="Q121" s="41" t="n">
        <f aca="false">P121/$M121</f>
        <v>0</v>
      </c>
      <c r="R121" s="40"/>
      <c r="S121" s="41" t="n">
        <f aca="false">R121/$M121</f>
        <v>0</v>
      </c>
      <c r="T121" s="40"/>
      <c r="U121" s="42" t="n">
        <f aca="false">T121/$M121</f>
        <v>0</v>
      </c>
      <c r="V121" s="40"/>
      <c r="W121" s="43"/>
    </row>
    <row r="122" customFormat="false" ht="13.9" hidden="false" customHeight="true" outlineLevel="0" collapsed="false">
      <c r="B122" s="44"/>
      <c r="C122" s="1" t="s">
        <v>100</v>
      </c>
      <c r="D122" s="46" t="n">
        <v>157822.74</v>
      </c>
      <c r="E122" s="46" t="n">
        <v>187207.85</v>
      </c>
      <c r="F122" s="46" t="n">
        <v>426046</v>
      </c>
      <c r="G122" s="46" t="n">
        <v>12705.67</v>
      </c>
      <c r="H122" s="46" t="n">
        <v>199814</v>
      </c>
      <c r="I122" s="46"/>
      <c r="J122" s="46"/>
      <c r="K122" s="46"/>
      <c r="L122" s="46"/>
      <c r="M122" s="46" t="n">
        <f aca="false">H122+SUM(I122:L122)</f>
        <v>199814</v>
      </c>
      <c r="N122" s="46"/>
      <c r="O122" s="2" t="n">
        <f aca="false">N122/$M122</f>
        <v>0</v>
      </c>
      <c r="P122" s="46"/>
      <c r="Q122" s="2" t="n">
        <f aca="false">P122/$M122</f>
        <v>0</v>
      </c>
      <c r="R122" s="46"/>
      <c r="S122" s="2" t="n">
        <f aca="false">R122/$M122</f>
        <v>0</v>
      </c>
      <c r="T122" s="46"/>
      <c r="U122" s="47" t="n">
        <f aca="false">T122/$M122</f>
        <v>0</v>
      </c>
      <c r="V122" s="46"/>
      <c r="W122" s="48"/>
    </row>
    <row r="123" customFormat="false" ht="13.9" hidden="false" customHeight="true" outlineLevel="0" collapsed="false">
      <c r="B123" s="44"/>
      <c r="C123" s="45" t="s">
        <v>101</v>
      </c>
      <c r="D123" s="46" t="n">
        <v>203566.76</v>
      </c>
      <c r="E123" s="46" t="n">
        <v>572748.32</v>
      </c>
      <c r="F123" s="46"/>
      <c r="G123" s="46" t="n">
        <v>390993.39</v>
      </c>
      <c r="H123" s="46"/>
      <c r="I123" s="46"/>
      <c r="J123" s="46"/>
      <c r="K123" s="46"/>
      <c r="L123" s="46"/>
      <c r="M123" s="46" t="n">
        <f aca="false">H123+SUM(I123:L123)</f>
        <v>0</v>
      </c>
      <c r="N123" s="46"/>
      <c r="O123" s="2" t="e">
        <f aca="false">N123/$M123</f>
        <v>#DIV/0!</v>
      </c>
      <c r="P123" s="46"/>
      <c r="Q123" s="2" t="e">
        <f aca="false">P123/$M123</f>
        <v>#DIV/0!</v>
      </c>
      <c r="R123" s="46"/>
      <c r="S123" s="2" t="e">
        <f aca="false">R123/$M123</f>
        <v>#DIV/0!</v>
      </c>
      <c r="T123" s="46"/>
      <c r="U123" s="47" t="e">
        <f aca="false">T123/$M123</f>
        <v>#DIV/0!</v>
      </c>
      <c r="V123" s="46"/>
      <c r="W123" s="48"/>
    </row>
    <row r="124" customFormat="false" ht="13.9" hidden="false" customHeight="true" outlineLevel="0" collapsed="false">
      <c r="B124" s="44"/>
      <c r="C124" s="69" t="s">
        <v>102</v>
      </c>
      <c r="D124" s="70" t="n">
        <v>3760.3</v>
      </c>
      <c r="E124" s="70" t="n">
        <v>3760.3</v>
      </c>
      <c r="F124" s="70" t="n">
        <v>3760</v>
      </c>
      <c r="G124" s="70" t="n">
        <v>4060.3</v>
      </c>
      <c r="H124" s="70" t="n">
        <v>3000</v>
      </c>
      <c r="I124" s="70"/>
      <c r="J124" s="70"/>
      <c r="K124" s="70"/>
      <c r="L124" s="70"/>
      <c r="M124" s="70" t="n">
        <f aca="false">H124+SUM(I124:L124)</f>
        <v>3000</v>
      </c>
      <c r="N124" s="70"/>
      <c r="O124" s="71" t="n">
        <f aca="false">N124/$M124</f>
        <v>0</v>
      </c>
      <c r="P124" s="70"/>
      <c r="Q124" s="71" t="n">
        <f aca="false">P124/$M124</f>
        <v>0</v>
      </c>
      <c r="R124" s="70"/>
      <c r="S124" s="71" t="n">
        <f aca="false">R124/$M124</f>
        <v>0</v>
      </c>
      <c r="T124" s="70"/>
      <c r="U124" s="47" t="n">
        <f aca="false">T124/$M124</f>
        <v>0</v>
      </c>
      <c r="V124" s="70"/>
      <c r="W124" s="48"/>
    </row>
    <row r="125" customFormat="false" ht="13.9" hidden="false" customHeight="true" outlineLevel="0" collapsed="false">
      <c r="B125" s="44"/>
      <c r="C125" s="45" t="s">
        <v>103</v>
      </c>
      <c r="D125" s="46" t="n">
        <v>285.41</v>
      </c>
      <c r="E125" s="46"/>
      <c r="F125" s="46"/>
      <c r="G125" s="46"/>
      <c r="H125" s="46"/>
      <c r="I125" s="46"/>
      <c r="J125" s="46"/>
      <c r="K125" s="46"/>
      <c r="L125" s="46"/>
      <c r="M125" s="70" t="n">
        <f aca="false">H125+SUM(I125:L125)</f>
        <v>0</v>
      </c>
      <c r="N125" s="46"/>
      <c r="O125" s="71" t="e">
        <f aca="false">N125/$M125</f>
        <v>#DIV/0!</v>
      </c>
      <c r="P125" s="46"/>
      <c r="Q125" s="71" t="e">
        <f aca="false">P125/$M125</f>
        <v>#DIV/0!</v>
      </c>
      <c r="R125" s="46"/>
      <c r="S125" s="71" t="e">
        <f aca="false">R125/$M125</f>
        <v>#DIV/0!</v>
      </c>
      <c r="T125" s="46"/>
      <c r="U125" s="47" t="e">
        <f aca="false">T125/$M125</f>
        <v>#DIV/0!</v>
      </c>
      <c r="V125" s="46"/>
      <c r="W125" s="48"/>
    </row>
    <row r="126" customFormat="false" ht="13.9" hidden="false" customHeight="true" outlineLevel="0" collapsed="false">
      <c r="B126" s="44"/>
      <c r="C126" s="45" t="s">
        <v>104</v>
      </c>
      <c r="D126" s="46" t="n">
        <v>2560</v>
      </c>
      <c r="E126" s="46"/>
      <c r="F126" s="46"/>
      <c r="G126" s="46"/>
      <c r="H126" s="46"/>
      <c r="I126" s="46"/>
      <c r="J126" s="46"/>
      <c r="K126" s="46"/>
      <c r="L126" s="46"/>
      <c r="M126" s="70" t="n">
        <f aca="false">H126+SUM(I126:L126)</f>
        <v>0</v>
      </c>
      <c r="N126" s="46"/>
      <c r="O126" s="71" t="e">
        <f aca="false">N126/$M126</f>
        <v>#DIV/0!</v>
      </c>
      <c r="P126" s="46"/>
      <c r="Q126" s="71" t="e">
        <f aca="false">P126/$M126</f>
        <v>#DIV/0!</v>
      </c>
      <c r="R126" s="46"/>
      <c r="S126" s="71" t="e">
        <f aca="false">R126/$M126</f>
        <v>#DIV/0!</v>
      </c>
      <c r="T126" s="46"/>
      <c r="U126" s="47" t="e">
        <f aca="false">T126/$M126</f>
        <v>#DIV/0!</v>
      </c>
      <c r="V126" s="46"/>
      <c r="W126" s="48"/>
    </row>
    <row r="127" customFormat="false" ht="13.9" hidden="false" customHeight="true" outlineLevel="0" collapsed="false">
      <c r="B127" s="52"/>
      <c r="C127" s="53" t="s">
        <v>105</v>
      </c>
      <c r="D127" s="54" t="n">
        <v>10178.58</v>
      </c>
      <c r="E127" s="54" t="n">
        <v>13138.14</v>
      </c>
      <c r="F127" s="54"/>
      <c r="G127" s="54"/>
      <c r="H127" s="54"/>
      <c r="I127" s="54"/>
      <c r="J127" s="54"/>
      <c r="K127" s="54"/>
      <c r="L127" s="54"/>
      <c r="M127" s="54" t="n">
        <f aca="false">H127+SUM(I127:L127)</f>
        <v>0</v>
      </c>
      <c r="N127" s="54"/>
      <c r="O127" s="55" t="e">
        <f aca="false">N127/$M127</f>
        <v>#DIV/0!</v>
      </c>
      <c r="P127" s="54"/>
      <c r="Q127" s="55" t="e">
        <f aca="false">P127/$M127</f>
        <v>#DIV/0!</v>
      </c>
      <c r="R127" s="54"/>
      <c r="S127" s="55" t="e">
        <f aca="false">R127/$M127</f>
        <v>#DIV/0!</v>
      </c>
      <c r="T127" s="54"/>
      <c r="U127" s="56" t="e">
        <f aca="false">T127/$M127</f>
        <v>#DIV/0!</v>
      </c>
      <c r="V127" s="54"/>
      <c r="W127" s="57"/>
    </row>
    <row r="129" customFormat="false" ht="13.9" hidden="false" customHeight="true" outlineLevel="0" collapsed="false">
      <c r="A129" s="19" t="s">
        <v>106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20"/>
      <c r="P129" s="19"/>
      <c r="Q129" s="19"/>
      <c r="R129" s="19"/>
      <c r="S129" s="19"/>
      <c r="T129" s="19"/>
      <c r="U129" s="19"/>
      <c r="V129" s="19"/>
      <c r="W129" s="19"/>
    </row>
    <row r="130" customFormat="false" ht="13.9" hidden="false" customHeight="true" outlineLevel="0" collapsed="false">
      <c r="A130" s="6"/>
      <c r="B130" s="6"/>
      <c r="C130" s="6"/>
      <c r="D130" s="7" t="s">
        <v>1</v>
      </c>
      <c r="E130" s="7" t="s">
        <v>2</v>
      </c>
      <c r="F130" s="7" t="s">
        <v>3</v>
      </c>
      <c r="G130" s="7" t="s">
        <v>4</v>
      </c>
      <c r="H130" s="7" t="s">
        <v>5</v>
      </c>
      <c r="I130" s="7" t="s">
        <v>6</v>
      </c>
      <c r="J130" s="7" t="s">
        <v>7</v>
      </c>
      <c r="K130" s="7" t="s">
        <v>8</v>
      </c>
      <c r="L130" s="7" t="s">
        <v>9</v>
      </c>
      <c r="M130" s="7" t="s">
        <v>10</v>
      </c>
      <c r="N130" s="7" t="s">
        <v>11</v>
      </c>
      <c r="O130" s="8" t="s">
        <v>12</v>
      </c>
      <c r="P130" s="7" t="s">
        <v>13</v>
      </c>
      <c r="Q130" s="8" t="s">
        <v>14</v>
      </c>
      <c r="R130" s="7" t="s">
        <v>15</v>
      </c>
      <c r="S130" s="8" t="s">
        <v>16</v>
      </c>
      <c r="T130" s="7" t="s">
        <v>17</v>
      </c>
      <c r="U130" s="8" t="s">
        <v>18</v>
      </c>
      <c r="V130" s="7" t="s">
        <v>19</v>
      </c>
      <c r="W130" s="7" t="s">
        <v>20</v>
      </c>
    </row>
    <row r="131" customFormat="false" ht="13.9" hidden="false" customHeight="true" outlineLevel="0" collapsed="false">
      <c r="D131" s="23" t="n">
        <f aca="false">D20-výdaje!G17</f>
        <v>793560.44</v>
      </c>
      <c r="E131" s="23" t="n">
        <f aca="false">E20-výdaje!H17</f>
        <v>484066.9</v>
      </c>
      <c r="F131" s="23" t="n">
        <f aca="false">F20-výdaje!I17</f>
        <v>0</v>
      </c>
      <c r="G131" s="23" t="n">
        <f aca="false">G20-výdaje!J17</f>
        <v>239174.94</v>
      </c>
      <c r="H131" s="23" t="n">
        <f aca="false">H20-výdaje!K17</f>
        <v>162691</v>
      </c>
      <c r="I131" s="23" t="n">
        <f aca="false">I20-výdaje!L17</f>
        <v>0</v>
      </c>
      <c r="J131" s="23" t="n">
        <f aca="false">J20-výdaje!M17</f>
        <v>0</v>
      </c>
      <c r="K131" s="23" t="n">
        <f aca="false">K20-výdaje!N17</f>
        <v>0</v>
      </c>
      <c r="L131" s="23" t="n">
        <f aca="false">L20-výdaje!O17</f>
        <v>0</v>
      </c>
      <c r="M131" s="23" t="n">
        <f aca="false">M20-výdaje!P17</f>
        <v>184053</v>
      </c>
      <c r="N131" s="23" t="n">
        <f aca="false">N20-výdaje!Q17</f>
        <v>0</v>
      </c>
      <c r="O131" s="24" t="n">
        <f aca="false">N131/$M131</f>
        <v>0</v>
      </c>
      <c r="P131" s="23" t="n">
        <f aca="false">P20-výdaje!S17</f>
        <v>0</v>
      </c>
      <c r="Q131" s="24" t="n">
        <f aca="false">P131/$M131</f>
        <v>0</v>
      </c>
      <c r="R131" s="23" t="n">
        <f aca="false">R20-výdaje!U17</f>
        <v>0</v>
      </c>
      <c r="S131" s="24" t="n">
        <f aca="false">R131/$M131</f>
        <v>0</v>
      </c>
      <c r="T131" s="23" t="n">
        <f aca="false">T20-výdaje!W17</f>
        <v>0</v>
      </c>
      <c r="U131" s="24" t="n">
        <f aca="false">T131/$M131</f>
        <v>0</v>
      </c>
      <c r="V131" s="23" t="n">
        <f aca="false">V20-výdaje!Y17</f>
        <v>0</v>
      </c>
      <c r="W131" s="23" t="n">
        <f aca="false">W20-výdaje!Z17</f>
        <v>0</v>
      </c>
    </row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9">
    <mergeCell ref="A3:A19"/>
    <mergeCell ref="A29:A36"/>
    <mergeCell ref="A41:A43"/>
    <mergeCell ref="A50:A54"/>
    <mergeCell ref="A56:A57"/>
    <mergeCell ref="A74:A76"/>
    <mergeCell ref="A81:A105"/>
    <mergeCell ref="A109:A110"/>
    <mergeCell ref="A115:A118"/>
  </mergeCells>
  <printOptions headings="false" gridLines="false" gridLinesSet="true" horizontalCentered="true" verticalCentered="false"/>
  <pageMargins left="0.236111111111111" right="0.236111111111111" top="0.3" bottom="0.3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21" man="true" max="16383" min="0"/>
    <brk id="71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B1048576"/>
  <sheetViews>
    <sheetView showFormulas="false" showGridLines="true" showRowColHeaders="true" showZeros="true" rightToLeft="false" tabSelected="true" showOutlineSymbols="true" defaultGridColor="false" view="normal" topLeftCell="A1" colorId="22" zoomScale="90" zoomScaleNormal="90" zoomScalePageLayoutView="100" workbookViewId="0">
      <pane xSplit="0" ySplit="2" topLeftCell="A3" activePane="bottomLeft" state="frozen"/>
      <selection pane="topLeft" activeCell="A1" activeCellId="0" sqref="A1"/>
      <selection pane="bottomLeft" activeCell="D1" activeCellId="0" sqref="D1"/>
    </sheetView>
  </sheetViews>
  <sheetFormatPr defaultColWidth="11.53515625" defaultRowHeight="13.9" zeroHeight="false" outlineLevelRow="0" outlineLevelCol="0"/>
  <cols>
    <col collapsed="false" customWidth="true" hidden="true" outlineLevel="0" max="1" min="1" style="1" width="2.7"/>
    <col collapsed="false" customWidth="true" hidden="true" outlineLevel="0" max="2" min="2" style="1" width="3.11"/>
    <col collapsed="false" customWidth="true" hidden="true" outlineLevel="0" max="3" min="3" style="1" width="2.97"/>
    <col collapsed="false" customWidth="true" hidden="false" outlineLevel="0" max="4" min="4" style="1" width="11.62"/>
    <col collapsed="false" customWidth="true" hidden="false" outlineLevel="0" max="5" min="5" style="1" width="8.65"/>
    <col collapsed="false" customWidth="true" hidden="false" outlineLevel="0" max="6" min="6" style="1" width="18.11"/>
    <col collapsed="false" customWidth="true" hidden="false" outlineLevel="0" max="8" min="7" style="1" width="11.24"/>
    <col collapsed="false" customWidth="true" hidden="false" outlineLevel="0" max="11" min="9" style="1" width="10.98"/>
    <col collapsed="false" customWidth="true" hidden="true" outlineLevel="0" max="17" min="12" style="1" width="10.98"/>
    <col collapsed="false" customWidth="true" hidden="true" outlineLevel="0" max="18" min="18" style="2" width="5.47"/>
    <col collapsed="false" customWidth="true" hidden="true" outlineLevel="0" max="19" min="19" style="1" width="10.98"/>
    <col collapsed="false" customWidth="true" hidden="true" outlineLevel="0" max="20" min="20" style="2" width="5.47"/>
    <col collapsed="false" customWidth="true" hidden="true" outlineLevel="0" max="21" min="21" style="1" width="10.98"/>
    <col collapsed="false" customWidth="true" hidden="true" outlineLevel="0" max="22" min="22" style="2" width="5.47"/>
    <col collapsed="false" customWidth="true" hidden="true" outlineLevel="0" max="23" min="23" style="1" width="10.98"/>
    <col collapsed="false" customWidth="true" hidden="true" outlineLevel="0" max="24" min="24" style="2" width="5.47"/>
    <col collapsed="false" customWidth="true" hidden="false" outlineLevel="0" max="26" min="25" style="1" width="11.24"/>
    <col collapsed="false" customWidth="true" hidden="false" outlineLevel="0" max="64" min="27" style="1" width="8.65"/>
  </cols>
  <sheetData>
    <row r="1" customFormat="false" ht="13.9" hidden="false" customHeight="true" outlineLevel="0" collapsed="false">
      <c r="A1" s="1" t="s">
        <v>107</v>
      </c>
      <c r="B1" s="1" t="s">
        <v>108</v>
      </c>
      <c r="C1" s="1" t="s">
        <v>109</v>
      </c>
      <c r="D1" s="3" t="s">
        <v>110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5"/>
      <c r="U1" s="4"/>
      <c r="V1" s="5"/>
      <c r="W1" s="4"/>
      <c r="X1" s="5"/>
      <c r="Y1" s="4"/>
      <c r="Z1" s="4"/>
    </row>
    <row r="2" customFormat="false" ht="13.9" hidden="false" customHeight="true" outlineLevel="0" collapsed="false">
      <c r="D2" s="6"/>
      <c r="E2" s="6"/>
      <c r="F2" s="6"/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7" t="s">
        <v>13</v>
      </c>
      <c r="T2" s="8" t="s">
        <v>14</v>
      </c>
      <c r="U2" s="7" t="s">
        <v>15</v>
      </c>
      <c r="V2" s="8" t="s">
        <v>16</v>
      </c>
      <c r="W2" s="7" t="s">
        <v>17</v>
      </c>
      <c r="X2" s="8" t="s">
        <v>18</v>
      </c>
      <c r="Y2" s="7" t="s">
        <v>19</v>
      </c>
      <c r="Z2" s="7" t="s">
        <v>20</v>
      </c>
    </row>
    <row r="3" customFormat="false" ht="13.9" hidden="false" customHeight="true" outlineLevel="0" collapsed="false">
      <c r="D3" s="72" t="s">
        <v>21</v>
      </c>
      <c r="E3" s="10" t="n">
        <v>111</v>
      </c>
      <c r="F3" s="10" t="s">
        <v>22</v>
      </c>
      <c r="G3" s="11" t="n">
        <f aca="false">G21+G148+G236+G330+G426</f>
        <v>692070.66</v>
      </c>
      <c r="H3" s="11" t="n">
        <f aca="false">H21+H148+H236+H330+H426</f>
        <v>722472.33</v>
      </c>
      <c r="I3" s="11" t="n">
        <f aca="false">I21+I148+I236+I330+I426</f>
        <v>629607</v>
      </c>
      <c r="J3" s="11" t="n">
        <f aca="false">J21+J148+J236+J330+J426</f>
        <v>791685.98</v>
      </c>
      <c r="K3" s="11" t="n">
        <f aca="false">K21+K148+K236+K330+K426</f>
        <v>765233</v>
      </c>
      <c r="L3" s="11" t="n">
        <f aca="false">L21+L148+L236+L330+L426</f>
        <v>0</v>
      </c>
      <c r="M3" s="11" t="n">
        <f aca="false">M21+M148+M236+M330+M426</f>
        <v>0</v>
      </c>
      <c r="N3" s="11" t="n">
        <f aca="false">N21+N148+N236+N330+N426</f>
        <v>0</v>
      </c>
      <c r="O3" s="11" t="n">
        <f aca="false">O21+O148+O236+O330+O426</f>
        <v>0</v>
      </c>
      <c r="P3" s="11" t="n">
        <f aca="false">P21+P148+P236+P330+P426</f>
        <v>763871</v>
      </c>
      <c r="Q3" s="11" t="n">
        <f aca="false">Q21+Q148+Q236+Q330+Q426</f>
        <v>0</v>
      </c>
      <c r="R3" s="12" t="n">
        <f aca="false">Q3/$P3</f>
        <v>0</v>
      </c>
      <c r="S3" s="11" t="n">
        <f aca="false">S21+S148+S236+S330+S426</f>
        <v>0</v>
      </c>
      <c r="T3" s="12" t="n">
        <f aca="false">S3/$P3</f>
        <v>0</v>
      </c>
      <c r="U3" s="11" t="n">
        <f aca="false">U21+U148+U236+U330+U426</f>
        <v>0</v>
      </c>
      <c r="V3" s="12" t="n">
        <f aca="false">U3/$P3</f>
        <v>0</v>
      </c>
      <c r="W3" s="11" t="n">
        <f aca="false">W21+W148+W236+W330+W426</f>
        <v>0</v>
      </c>
      <c r="X3" s="12" t="n">
        <f aca="false">W3/$P3</f>
        <v>0</v>
      </c>
      <c r="Y3" s="11" t="n">
        <f aca="false">Y21+Y148+Y236+Y330+Y426</f>
        <v>761033</v>
      </c>
      <c r="Z3" s="11" t="n">
        <f aca="false">Z21+Z148+Z236+Z330+Z426</f>
        <v>758178</v>
      </c>
    </row>
    <row r="4" customFormat="false" ht="13.9" hidden="false" customHeight="true" outlineLevel="0" collapsed="false">
      <c r="D4" s="72"/>
      <c r="E4" s="10" t="n">
        <v>41</v>
      </c>
      <c r="F4" s="10" t="s">
        <v>23</v>
      </c>
      <c r="G4" s="11" t="n">
        <f aca="false">G22+G149+G178+G201+G237+G331+G427</f>
        <v>786886.63</v>
      </c>
      <c r="H4" s="11" t="n">
        <f aca="false">H22+H149+H178+H201+H237+H331+H427</f>
        <v>864930.71</v>
      </c>
      <c r="I4" s="11" t="n">
        <f aca="false">I22+I149+I178+I201+I237+I331+I427</f>
        <v>887875</v>
      </c>
      <c r="J4" s="11" t="n">
        <f aca="false">J22+J149+J178+J201+J237+J331+J427</f>
        <v>905801.05</v>
      </c>
      <c r="K4" s="11" t="n">
        <f aca="false">K22+K149+K178+K201+K237+K331+K427</f>
        <v>1082610</v>
      </c>
      <c r="L4" s="11" t="n">
        <f aca="false">L22+L149+L178+L201+L237+L331+L427</f>
        <v>0</v>
      </c>
      <c r="M4" s="11" t="n">
        <f aca="false">M22+M149+M178+M201+M237+M331+M427</f>
        <v>0</v>
      </c>
      <c r="N4" s="11" t="n">
        <f aca="false">N22+N149+N178+N201+N237+N331+N427</f>
        <v>0</v>
      </c>
      <c r="O4" s="11" t="n">
        <f aca="false">O22+O149+O178+O201+O237+O331+O427</f>
        <v>0</v>
      </c>
      <c r="P4" s="11" t="n">
        <f aca="false">P22+P149+P178+P201+P237+P331+P427</f>
        <v>1082610</v>
      </c>
      <c r="Q4" s="11" t="n">
        <f aca="false">Q22+Q149+Q178+Q201+Q237+Q331+Q427</f>
        <v>0</v>
      </c>
      <c r="R4" s="12" t="n">
        <f aca="false">Q4/$P4</f>
        <v>0</v>
      </c>
      <c r="S4" s="11" t="n">
        <f aca="false">S22+S149+S178+S201+S237+S331+S427</f>
        <v>0</v>
      </c>
      <c r="T4" s="12" t="n">
        <f aca="false">S4/$P4</f>
        <v>0</v>
      </c>
      <c r="U4" s="11" t="n">
        <f aca="false">U22+U149+U178+U201+U237+U331+U427</f>
        <v>0</v>
      </c>
      <c r="V4" s="12" t="n">
        <f aca="false">U4/$P4</f>
        <v>0</v>
      </c>
      <c r="W4" s="11" t="n">
        <f aca="false">W22+W149+W178+W201+W237+W331+W427</f>
        <v>0</v>
      </c>
      <c r="X4" s="12" t="n">
        <f aca="false">W4/$P4</f>
        <v>0</v>
      </c>
      <c r="Y4" s="11" t="n">
        <f aca="false">Y22+Y149+Y178+Y201+Y237+Y331+Y427</f>
        <v>1098949</v>
      </c>
      <c r="Z4" s="11" t="n">
        <f aca="false">Z22+Z149+Z178+Z201+Z237+Z331+Z427</f>
        <v>1130466</v>
      </c>
    </row>
    <row r="5" customFormat="false" ht="13.9" hidden="false" customHeight="true" outlineLevel="0" collapsed="false">
      <c r="D5" s="72"/>
      <c r="E5" s="10" t="n">
        <v>71</v>
      </c>
      <c r="F5" s="10" t="s">
        <v>24</v>
      </c>
      <c r="G5" s="11" t="n">
        <f aca="false">G238</f>
        <v>1400</v>
      </c>
      <c r="H5" s="11" t="n">
        <f aca="false">H238</f>
        <v>3000</v>
      </c>
      <c r="I5" s="11" t="n">
        <f aca="false">I238</f>
        <v>3000</v>
      </c>
      <c r="J5" s="11" t="n">
        <f aca="false">J238</f>
        <v>3000</v>
      </c>
      <c r="K5" s="11" t="n">
        <f aca="false">K238</f>
        <v>3000</v>
      </c>
      <c r="L5" s="11" t="n">
        <f aca="false">L238</f>
        <v>0</v>
      </c>
      <c r="M5" s="11" t="n">
        <f aca="false">M238</f>
        <v>0</v>
      </c>
      <c r="N5" s="11" t="n">
        <f aca="false">N238</f>
        <v>0</v>
      </c>
      <c r="O5" s="11" t="n">
        <f aca="false">O238</f>
        <v>0</v>
      </c>
      <c r="P5" s="11" t="n">
        <f aca="false">P238</f>
        <v>3000</v>
      </c>
      <c r="Q5" s="11" t="n">
        <f aca="false">Q238</f>
        <v>0</v>
      </c>
      <c r="R5" s="12" t="n">
        <f aca="false">Q5/$P5</f>
        <v>0</v>
      </c>
      <c r="S5" s="11" t="n">
        <f aca="false">S238</f>
        <v>0</v>
      </c>
      <c r="T5" s="12" t="n">
        <f aca="false">S5/$P5</f>
        <v>0</v>
      </c>
      <c r="U5" s="11" t="n">
        <f aca="false">U238</f>
        <v>0</v>
      </c>
      <c r="V5" s="12" t="n">
        <f aca="false">U5/$P5</f>
        <v>0</v>
      </c>
      <c r="W5" s="11" t="n">
        <f aca="false">W238</f>
        <v>0</v>
      </c>
      <c r="X5" s="12" t="n">
        <f aca="false">W5/$P5</f>
        <v>0</v>
      </c>
      <c r="Y5" s="11" t="n">
        <f aca="false">Y238</f>
        <v>3000</v>
      </c>
      <c r="Z5" s="11" t="n">
        <f aca="false">Z238</f>
        <v>3000</v>
      </c>
    </row>
    <row r="6" customFormat="false" ht="13.9" hidden="false" customHeight="true" outlineLevel="0" collapsed="false">
      <c r="D6" s="72"/>
      <c r="E6" s="10" t="n">
        <v>72</v>
      </c>
      <c r="F6" s="10" t="s">
        <v>25</v>
      </c>
      <c r="G6" s="11" t="n">
        <f aca="false">G23+G150+G179+G202+G239+G428</f>
        <v>43817.55</v>
      </c>
      <c r="H6" s="11" t="n">
        <f aca="false">H23+H150+H179+H202+H239+H428</f>
        <v>46431.06</v>
      </c>
      <c r="I6" s="11" t="n">
        <f aca="false">I23+I150+I179+I202+I239+I428</f>
        <v>105360</v>
      </c>
      <c r="J6" s="11" t="n">
        <f aca="false">J23+J150+J179+J202+J239+J428</f>
        <v>74248.11</v>
      </c>
      <c r="K6" s="11" t="n">
        <f aca="false">K23+K150+K179+K202+K239+K428</f>
        <v>153387</v>
      </c>
      <c r="L6" s="11" t="n">
        <f aca="false">L23+L150+L179+L202+L239+L428</f>
        <v>0</v>
      </c>
      <c r="M6" s="11" t="n">
        <f aca="false">M23+M150+M179+M202+M239+M428</f>
        <v>0</v>
      </c>
      <c r="N6" s="11" t="n">
        <f aca="false">N23+N150+N179+N202+N239+N428</f>
        <v>0</v>
      </c>
      <c r="O6" s="11" t="n">
        <f aca="false">O23+O150+O179+O202+O239+O428</f>
        <v>0</v>
      </c>
      <c r="P6" s="11" t="n">
        <f aca="false">P23+P150+P179+P202+P239+P428</f>
        <v>153387</v>
      </c>
      <c r="Q6" s="11" t="n">
        <f aca="false">Q23+Q150+Q179+Q202+Q239+Q428</f>
        <v>0</v>
      </c>
      <c r="R6" s="12" t="n">
        <f aca="false">Q6/$P6</f>
        <v>0</v>
      </c>
      <c r="S6" s="11" t="n">
        <f aca="false">S23+S150+S179+S202+S239+S428</f>
        <v>0</v>
      </c>
      <c r="T6" s="12" t="n">
        <f aca="false">S6/$P6</f>
        <v>0</v>
      </c>
      <c r="U6" s="11" t="n">
        <f aca="false">U23+U150+U179+U202+U239+U428</f>
        <v>0</v>
      </c>
      <c r="V6" s="12" t="n">
        <f aca="false">U6/$P6</f>
        <v>0</v>
      </c>
      <c r="W6" s="11" t="n">
        <f aca="false">W23+W150+W179+W202+W239+W428</f>
        <v>0</v>
      </c>
      <c r="X6" s="12" t="n">
        <f aca="false">W6/$P6</f>
        <v>0</v>
      </c>
      <c r="Y6" s="11" t="n">
        <f aca="false">Y23+Y150+Y179+Y202+Y239+Y428</f>
        <v>153387</v>
      </c>
      <c r="Z6" s="11" t="n">
        <f aca="false">Z23+Z150+Z179+Z202+Z239+Z428</f>
        <v>153387</v>
      </c>
    </row>
    <row r="7" customFormat="false" ht="13.9" hidden="false" customHeight="true" outlineLevel="0" collapsed="false">
      <c r="D7" s="72"/>
      <c r="E7" s="10"/>
      <c r="F7" s="13" t="s">
        <v>111</v>
      </c>
      <c r="G7" s="14" t="n">
        <f aca="false">SUM(G3:G6)</f>
        <v>1524174.84</v>
      </c>
      <c r="H7" s="14" t="n">
        <f aca="false">SUM(H3:H6)</f>
        <v>1636834.1</v>
      </c>
      <c r="I7" s="14" t="n">
        <f aca="false">SUM(I3:I6)</f>
        <v>1625842</v>
      </c>
      <c r="J7" s="14" t="n">
        <f aca="false">SUM(J3:J6)</f>
        <v>1774735.14</v>
      </c>
      <c r="K7" s="14" t="n">
        <f aca="false">SUM(K3:K6)</f>
        <v>2004230</v>
      </c>
      <c r="L7" s="14" t="n">
        <f aca="false">SUM(L3:L6)</f>
        <v>0</v>
      </c>
      <c r="M7" s="14" t="n">
        <f aca="false">SUM(M3:M6)</f>
        <v>0</v>
      </c>
      <c r="N7" s="14" t="n">
        <f aca="false">SUM(N3:N6)</f>
        <v>0</v>
      </c>
      <c r="O7" s="14" t="n">
        <f aca="false">SUM(O3:O6)</f>
        <v>0</v>
      </c>
      <c r="P7" s="14" t="n">
        <f aca="false">SUM(P3:P6)</f>
        <v>2002868</v>
      </c>
      <c r="Q7" s="14" t="n">
        <f aca="false">SUM(Q3:Q6)</f>
        <v>0</v>
      </c>
      <c r="R7" s="15" t="n">
        <f aca="false">Q7/$P7</f>
        <v>0</v>
      </c>
      <c r="S7" s="14" t="n">
        <f aca="false">SUM(S3:S6)</f>
        <v>0</v>
      </c>
      <c r="T7" s="15" t="n">
        <f aca="false">S7/$P7</f>
        <v>0</v>
      </c>
      <c r="U7" s="14" t="n">
        <f aca="false">SUM(U3:U6)</f>
        <v>0</v>
      </c>
      <c r="V7" s="15" t="n">
        <f aca="false">U7/$P7</f>
        <v>0</v>
      </c>
      <c r="W7" s="14" t="n">
        <f aca="false">SUM(W3:W6)</f>
        <v>0</v>
      </c>
      <c r="X7" s="15" t="n">
        <f aca="false">W7/$P7</f>
        <v>0</v>
      </c>
      <c r="Y7" s="14" t="n">
        <f aca="false">SUM(Y3:Y6)</f>
        <v>2016369</v>
      </c>
      <c r="Z7" s="14" t="n">
        <f aca="false">SUM(Z3:Z6)</f>
        <v>2045031</v>
      </c>
    </row>
    <row r="8" customFormat="false" ht="13.9" hidden="false" customHeight="true" outlineLevel="0" collapsed="false">
      <c r="D8" s="72"/>
      <c r="E8" s="10" t="n">
        <v>111</v>
      </c>
      <c r="F8" s="10" t="s">
        <v>22</v>
      </c>
      <c r="G8" s="11" t="n">
        <f aca="false">G482</f>
        <v>0</v>
      </c>
      <c r="H8" s="11" t="n">
        <f aca="false">H482</f>
        <v>89115.6</v>
      </c>
      <c r="I8" s="11" t="n">
        <f aca="false">I482</f>
        <v>366765</v>
      </c>
      <c r="J8" s="11" t="n">
        <f aca="false">J482</f>
        <v>190577.56</v>
      </c>
      <c r="K8" s="11" t="n">
        <f aca="false">K482</f>
        <v>400935</v>
      </c>
      <c r="L8" s="11" t="n">
        <f aca="false">L482</f>
        <v>0</v>
      </c>
      <c r="M8" s="11" t="n">
        <f aca="false">M482</f>
        <v>0</v>
      </c>
      <c r="N8" s="11" t="n">
        <f aca="false">N482</f>
        <v>0</v>
      </c>
      <c r="O8" s="11" t="n">
        <f aca="false">O482</f>
        <v>0</v>
      </c>
      <c r="P8" s="11" t="n">
        <f aca="false">P482</f>
        <v>250000</v>
      </c>
      <c r="Q8" s="11" t="n">
        <f aca="false">Q482</f>
        <v>0</v>
      </c>
      <c r="R8" s="12" t="n">
        <f aca="false">Q8/$P8</f>
        <v>0</v>
      </c>
      <c r="S8" s="11" t="n">
        <f aca="false">S482</f>
        <v>0</v>
      </c>
      <c r="T8" s="12" t="n">
        <f aca="false">S8/$P8</f>
        <v>0</v>
      </c>
      <c r="U8" s="11" t="n">
        <f aca="false">U482</f>
        <v>0</v>
      </c>
      <c r="V8" s="12" t="n">
        <f aca="false">U8/$P8</f>
        <v>0</v>
      </c>
      <c r="W8" s="11" t="n">
        <f aca="false">W482</f>
        <v>0</v>
      </c>
      <c r="X8" s="12" t="n">
        <f aca="false">W8/$P8</f>
        <v>0</v>
      </c>
      <c r="Y8" s="11" t="n">
        <f aca="false">Y482</f>
        <v>0</v>
      </c>
      <c r="Z8" s="11" t="n">
        <f aca="false">Z482</f>
        <v>0</v>
      </c>
    </row>
    <row r="9" customFormat="false" ht="13.9" hidden="false" customHeight="true" outlineLevel="0" collapsed="false">
      <c r="D9" s="72"/>
      <c r="E9" s="10" t="n">
        <v>41</v>
      </c>
      <c r="F9" s="10" t="s">
        <v>23</v>
      </c>
      <c r="G9" s="11" t="n">
        <f aca="false">G483</f>
        <v>137834.32</v>
      </c>
      <c r="H9" s="11" t="n">
        <f aca="false">H483</f>
        <v>885584.75</v>
      </c>
      <c r="I9" s="11" t="n">
        <f aca="false">I483</f>
        <v>932682</v>
      </c>
      <c r="J9" s="11" t="n">
        <f aca="false">J483</f>
        <v>776952.59</v>
      </c>
      <c r="K9" s="11" t="n">
        <f aca="false">K483</f>
        <v>529835</v>
      </c>
      <c r="L9" s="11" t="n">
        <f aca="false">L483</f>
        <v>0</v>
      </c>
      <c r="M9" s="11" t="n">
        <f aca="false">M483</f>
        <v>0</v>
      </c>
      <c r="N9" s="11" t="n">
        <f aca="false">N483</f>
        <v>0</v>
      </c>
      <c r="O9" s="11" t="n">
        <f aca="false">O483</f>
        <v>0</v>
      </c>
      <c r="P9" s="11" t="n">
        <f aca="false">P483</f>
        <v>660770</v>
      </c>
      <c r="Q9" s="11" t="n">
        <f aca="false">Q483</f>
        <v>0</v>
      </c>
      <c r="R9" s="12" t="n">
        <f aca="false">Q9/$P9</f>
        <v>0</v>
      </c>
      <c r="S9" s="11" t="n">
        <f aca="false">S483</f>
        <v>0</v>
      </c>
      <c r="T9" s="12" t="n">
        <f aca="false">S9/$P9</f>
        <v>0</v>
      </c>
      <c r="U9" s="11" t="n">
        <f aca="false">U483</f>
        <v>0</v>
      </c>
      <c r="V9" s="12" t="n">
        <f aca="false">U9/$P9</f>
        <v>0</v>
      </c>
      <c r="W9" s="11" t="n">
        <f aca="false">W483</f>
        <v>0</v>
      </c>
      <c r="X9" s="12" t="n">
        <f aca="false">W9/$P9</f>
        <v>0</v>
      </c>
      <c r="Y9" s="11" t="n">
        <f aca="false">Y483</f>
        <v>417676</v>
      </c>
      <c r="Z9" s="11" t="n">
        <f aca="false">Z483</f>
        <v>386159</v>
      </c>
    </row>
    <row r="10" customFormat="false" ht="13.9" hidden="false" customHeight="true" outlineLevel="0" collapsed="false">
      <c r="D10" s="72"/>
      <c r="E10" s="10"/>
      <c r="F10" s="13" t="s">
        <v>112</v>
      </c>
      <c r="G10" s="14" t="n">
        <f aca="false">SUM(G8:G9)</f>
        <v>137834.32</v>
      </c>
      <c r="H10" s="14" t="n">
        <f aca="false">SUM(H8:H9)</f>
        <v>974700.35</v>
      </c>
      <c r="I10" s="14" t="n">
        <f aca="false">SUM(I8:I9)</f>
        <v>1299447</v>
      </c>
      <c r="J10" s="14" t="n">
        <f aca="false">SUM(J8:J9)</f>
        <v>967530.15</v>
      </c>
      <c r="K10" s="14" t="n">
        <f aca="false">SUM(K8:K9)</f>
        <v>930770</v>
      </c>
      <c r="L10" s="14" t="n">
        <f aca="false">SUM(L8:L9)</f>
        <v>0</v>
      </c>
      <c r="M10" s="14" t="n">
        <f aca="false">SUM(M8:M9)</f>
        <v>0</v>
      </c>
      <c r="N10" s="14" t="n">
        <f aca="false">SUM(N8:N9)</f>
        <v>0</v>
      </c>
      <c r="O10" s="14" t="n">
        <f aca="false">SUM(O8:O9)</f>
        <v>0</v>
      </c>
      <c r="P10" s="14" t="n">
        <f aca="false">SUM(P8:P9)</f>
        <v>910770</v>
      </c>
      <c r="Q10" s="14" t="n">
        <f aca="false">SUM(Q8:Q9)</f>
        <v>0</v>
      </c>
      <c r="R10" s="15" t="n">
        <f aca="false">Q10/$P10</f>
        <v>0</v>
      </c>
      <c r="S10" s="14" t="n">
        <f aca="false">SUM(S8:S9)</f>
        <v>0</v>
      </c>
      <c r="T10" s="15" t="n">
        <f aca="false">S10/$P10</f>
        <v>0</v>
      </c>
      <c r="U10" s="14" t="n">
        <f aca="false">SUM(U8:U9)</f>
        <v>0</v>
      </c>
      <c r="V10" s="15" t="n">
        <f aca="false">U10/$P10</f>
        <v>0</v>
      </c>
      <c r="W10" s="14" t="n">
        <f aca="false">SUM(W8:W9)</f>
        <v>0</v>
      </c>
      <c r="X10" s="15" t="n">
        <f aca="false">W10/$P10</f>
        <v>0</v>
      </c>
      <c r="Y10" s="14" t="n">
        <f aca="false">SUM(Y8:Y9)</f>
        <v>417676</v>
      </c>
      <c r="Z10" s="14" t="n">
        <f aca="false">SUM(Z8:Z9)</f>
        <v>386159</v>
      </c>
    </row>
    <row r="11" customFormat="false" ht="13.9" hidden="false" customHeight="true" outlineLevel="0" collapsed="false">
      <c r="D11" s="72"/>
      <c r="E11" s="10" t="n">
        <v>71</v>
      </c>
      <c r="F11" s="10" t="s">
        <v>24</v>
      </c>
      <c r="G11" s="11" t="n">
        <f aca="false">G569</f>
        <v>0</v>
      </c>
      <c r="H11" s="11" t="n">
        <f aca="false">H569</f>
        <v>0</v>
      </c>
      <c r="I11" s="11" t="n">
        <f aca="false">I569</f>
        <v>0</v>
      </c>
      <c r="J11" s="11" t="n">
        <f aca="false">J569</f>
        <v>300</v>
      </c>
      <c r="K11" s="11" t="n">
        <f aca="false">K569</f>
        <v>3000</v>
      </c>
      <c r="L11" s="11" t="n">
        <f aca="false">L569</f>
        <v>0</v>
      </c>
      <c r="M11" s="11" t="n">
        <f aca="false">M569</f>
        <v>0</v>
      </c>
      <c r="N11" s="11" t="n">
        <f aca="false">N569</f>
        <v>0</v>
      </c>
      <c r="O11" s="11" t="n">
        <f aca="false">O569</f>
        <v>0</v>
      </c>
      <c r="P11" s="11" t="n">
        <f aca="false">P569</f>
        <v>3000</v>
      </c>
      <c r="Q11" s="11" t="n">
        <f aca="false">Q569</f>
        <v>0</v>
      </c>
      <c r="R11" s="12" t="n">
        <f aca="false">Q11/$P11</f>
        <v>0</v>
      </c>
      <c r="S11" s="11" t="n">
        <f aca="false">S569</f>
        <v>0</v>
      </c>
      <c r="T11" s="12" t="n">
        <f aca="false">S11/$P11</f>
        <v>0</v>
      </c>
      <c r="U11" s="11" t="n">
        <f aca="false">U569</f>
        <v>0</v>
      </c>
      <c r="V11" s="12" t="n">
        <f aca="false">U11/$P11</f>
        <v>0</v>
      </c>
      <c r="W11" s="11" t="n">
        <f aca="false">W569</f>
        <v>0</v>
      </c>
      <c r="X11" s="12" t="n">
        <f aca="false">W11/$P11</f>
        <v>0</v>
      </c>
      <c r="Y11" s="11" t="n">
        <f aca="false">Y569</f>
        <v>0</v>
      </c>
      <c r="Z11" s="11" t="n">
        <f aca="false">Z569</f>
        <v>0</v>
      </c>
    </row>
    <row r="12" customFormat="false" ht="13.9" hidden="false" customHeight="true" outlineLevel="0" collapsed="false">
      <c r="D12" s="72"/>
      <c r="E12" s="10"/>
      <c r="F12" s="13" t="s">
        <v>28</v>
      </c>
      <c r="G12" s="14" t="n">
        <f aca="false">SUM(G11:G11)</f>
        <v>0</v>
      </c>
      <c r="H12" s="14" t="n">
        <f aca="false">SUM(H11:H11)</f>
        <v>0</v>
      </c>
      <c r="I12" s="14" t="n">
        <f aca="false">SUM(I11:I11)</f>
        <v>0</v>
      </c>
      <c r="J12" s="14" t="n">
        <f aca="false">SUM(J11:J11)</f>
        <v>300</v>
      </c>
      <c r="K12" s="14" t="n">
        <f aca="false">SUM(K11:K11)</f>
        <v>3000</v>
      </c>
      <c r="L12" s="14" t="n">
        <f aca="false">SUM(L11:L11)</f>
        <v>0</v>
      </c>
      <c r="M12" s="14" t="n">
        <f aca="false">SUM(M11:M11)</f>
        <v>0</v>
      </c>
      <c r="N12" s="14" t="n">
        <f aca="false">SUM(N11:N11)</f>
        <v>0</v>
      </c>
      <c r="O12" s="14" t="n">
        <f aca="false">SUM(O11:O11)</f>
        <v>0</v>
      </c>
      <c r="P12" s="14" t="n">
        <f aca="false">SUM(P11:P11)</f>
        <v>3000</v>
      </c>
      <c r="Q12" s="14" t="n">
        <f aca="false">SUM(Q11:Q11)</f>
        <v>0</v>
      </c>
      <c r="R12" s="15" t="n">
        <f aca="false">Q12/$P12</f>
        <v>0</v>
      </c>
      <c r="S12" s="14" t="n">
        <f aca="false">SUM(S11:S11)</f>
        <v>0</v>
      </c>
      <c r="T12" s="15" t="n">
        <f aca="false">S12/$P12</f>
        <v>0</v>
      </c>
      <c r="U12" s="14" t="n">
        <f aca="false">SUM(U11:U11)</f>
        <v>0</v>
      </c>
      <c r="V12" s="15" t="n">
        <f aca="false">U12/$P12</f>
        <v>0</v>
      </c>
      <c r="W12" s="14" t="n">
        <f aca="false">SUM(W11:W11)</f>
        <v>0</v>
      </c>
      <c r="X12" s="15" t="n">
        <f aca="false">W12/$P12</f>
        <v>0</v>
      </c>
      <c r="Y12" s="14" t="n">
        <f aca="false">SUM(Y11:Y11)</f>
        <v>0</v>
      </c>
      <c r="Z12" s="14" t="n">
        <f aca="false">SUM(Z11:Z11)</f>
        <v>0</v>
      </c>
    </row>
    <row r="13" customFormat="false" ht="13.9" hidden="false" customHeight="true" outlineLevel="0" collapsed="false">
      <c r="D13" s="72"/>
      <c r="E13" s="10" t="n">
        <v>111</v>
      </c>
      <c r="F13" s="10" t="s">
        <v>22</v>
      </c>
      <c r="G13" s="11" t="n">
        <f aca="false">G3+G8</f>
        <v>692070.66</v>
      </c>
      <c r="H13" s="11" t="n">
        <f aca="false">H3+H8</f>
        <v>811587.93</v>
      </c>
      <c r="I13" s="11" t="n">
        <f aca="false">I3+I8</f>
        <v>996372</v>
      </c>
      <c r="J13" s="11" t="n">
        <f aca="false">J3+J8</f>
        <v>982263.54</v>
      </c>
      <c r="K13" s="11" t="n">
        <f aca="false">K3+K8</f>
        <v>1166168</v>
      </c>
      <c r="L13" s="11" t="n">
        <f aca="false">L3+L8</f>
        <v>0</v>
      </c>
      <c r="M13" s="11" t="n">
        <f aca="false">M3+M8</f>
        <v>0</v>
      </c>
      <c r="N13" s="11" t="n">
        <f aca="false">N3+N8</f>
        <v>0</v>
      </c>
      <c r="O13" s="11" t="n">
        <f aca="false">O3+O8</f>
        <v>0</v>
      </c>
      <c r="P13" s="11" t="n">
        <f aca="false">P3+P8</f>
        <v>1013871</v>
      </c>
      <c r="Q13" s="11" t="n">
        <f aca="false">Q3+Q8</f>
        <v>0</v>
      </c>
      <c r="R13" s="12" t="n">
        <f aca="false">Q13/$P13</f>
        <v>0</v>
      </c>
      <c r="S13" s="11" t="n">
        <f aca="false">S3+S8</f>
        <v>0</v>
      </c>
      <c r="T13" s="12" t="n">
        <f aca="false">S13/$P13</f>
        <v>0</v>
      </c>
      <c r="U13" s="11" t="n">
        <f aca="false">U3+U8</f>
        <v>0</v>
      </c>
      <c r="V13" s="12" t="n">
        <f aca="false">U13/$P13</f>
        <v>0</v>
      </c>
      <c r="W13" s="11" t="n">
        <f aca="false">W3+W8</f>
        <v>0</v>
      </c>
      <c r="X13" s="12" t="n">
        <f aca="false">W13/$P13</f>
        <v>0</v>
      </c>
      <c r="Y13" s="11" t="n">
        <f aca="false">Y3+Y8</f>
        <v>761033</v>
      </c>
      <c r="Z13" s="11" t="n">
        <f aca="false">Z3+Z8</f>
        <v>758178</v>
      </c>
    </row>
    <row r="14" customFormat="false" ht="13.9" hidden="false" customHeight="true" outlineLevel="0" collapsed="false">
      <c r="D14" s="72"/>
      <c r="E14" s="10" t="n">
        <v>41</v>
      </c>
      <c r="F14" s="10" t="s">
        <v>23</v>
      </c>
      <c r="G14" s="11" t="n">
        <f aca="false">G4+G9</f>
        <v>924720.95</v>
      </c>
      <c r="H14" s="11" t="n">
        <f aca="false">H4+H9</f>
        <v>1750515.46</v>
      </c>
      <c r="I14" s="11" t="n">
        <f aca="false">I4+I9</f>
        <v>1820557</v>
      </c>
      <c r="J14" s="11" t="n">
        <f aca="false">J4+J9</f>
        <v>1682753.64</v>
      </c>
      <c r="K14" s="11" t="n">
        <f aca="false">K4+K9</f>
        <v>1612445</v>
      </c>
      <c r="L14" s="11" t="n">
        <f aca="false">L4+L9</f>
        <v>0</v>
      </c>
      <c r="M14" s="11" t="n">
        <f aca="false">M4+M9</f>
        <v>0</v>
      </c>
      <c r="N14" s="11" t="n">
        <f aca="false">N4+N9</f>
        <v>0</v>
      </c>
      <c r="O14" s="11" t="n">
        <f aca="false">O4+O9</f>
        <v>0</v>
      </c>
      <c r="P14" s="11" t="n">
        <f aca="false">P4+P9</f>
        <v>1743380</v>
      </c>
      <c r="Q14" s="11" t="n">
        <f aca="false">Q4+Q9</f>
        <v>0</v>
      </c>
      <c r="R14" s="12" t="n">
        <f aca="false">Q14/$P14</f>
        <v>0</v>
      </c>
      <c r="S14" s="11" t="n">
        <f aca="false">S4+S9</f>
        <v>0</v>
      </c>
      <c r="T14" s="12" t="n">
        <f aca="false">S14/$P14</f>
        <v>0</v>
      </c>
      <c r="U14" s="11" t="n">
        <f aca="false">U4+U9</f>
        <v>0</v>
      </c>
      <c r="V14" s="12" t="n">
        <f aca="false">U14/$P14</f>
        <v>0</v>
      </c>
      <c r="W14" s="11" t="n">
        <f aca="false">W4+W9</f>
        <v>0</v>
      </c>
      <c r="X14" s="12" t="n">
        <f aca="false">W14/$P14</f>
        <v>0</v>
      </c>
      <c r="Y14" s="11" t="n">
        <f aca="false">Y4+Y9</f>
        <v>1516625</v>
      </c>
      <c r="Z14" s="11" t="n">
        <f aca="false">Z4+Z9</f>
        <v>1516625</v>
      </c>
    </row>
    <row r="15" customFormat="false" ht="13.9" hidden="false" customHeight="true" outlineLevel="0" collapsed="false">
      <c r="D15" s="72"/>
      <c r="E15" s="10" t="n">
        <v>71</v>
      </c>
      <c r="F15" s="10" t="s">
        <v>24</v>
      </c>
      <c r="G15" s="11" t="n">
        <f aca="false">G5+G11</f>
        <v>1400</v>
      </c>
      <c r="H15" s="11" t="n">
        <f aca="false">H5+H11</f>
        <v>3000</v>
      </c>
      <c r="I15" s="11" t="n">
        <f aca="false">I5+I11</f>
        <v>3000</v>
      </c>
      <c r="J15" s="11" t="n">
        <f aca="false">J5+J11</f>
        <v>3300</v>
      </c>
      <c r="K15" s="11" t="n">
        <f aca="false">K5+K11</f>
        <v>6000</v>
      </c>
      <c r="L15" s="11" t="n">
        <f aca="false">L5+L11</f>
        <v>0</v>
      </c>
      <c r="M15" s="11" t="n">
        <f aca="false">M5+M11</f>
        <v>0</v>
      </c>
      <c r="N15" s="11" t="n">
        <f aca="false">N5+N11</f>
        <v>0</v>
      </c>
      <c r="O15" s="11" t="n">
        <f aca="false">O5+O11</f>
        <v>0</v>
      </c>
      <c r="P15" s="11" t="n">
        <f aca="false">P5+P11</f>
        <v>6000</v>
      </c>
      <c r="Q15" s="11" t="n">
        <f aca="false">Q5+Q11</f>
        <v>0</v>
      </c>
      <c r="R15" s="12" t="n">
        <f aca="false">Q15/$P15</f>
        <v>0</v>
      </c>
      <c r="S15" s="11" t="n">
        <f aca="false">S5+S11</f>
        <v>0</v>
      </c>
      <c r="T15" s="12" t="n">
        <f aca="false">S15/$P15</f>
        <v>0</v>
      </c>
      <c r="U15" s="11" t="n">
        <f aca="false">U5+U11</f>
        <v>0</v>
      </c>
      <c r="V15" s="12" t="n">
        <f aca="false">U15/$P15</f>
        <v>0</v>
      </c>
      <c r="W15" s="11" t="n">
        <f aca="false">W5+W11</f>
        <v>0</v>
      </c>
      <c r="X15" s="12" t="n">
        <f aca="false">W15/$P15</f>
        <v>0</v>
      </c>
      <c r="Y15" s="11" t="n">
        <f aca="false">Y5+Y11</f>
        <v>3000</v>
      </c>
      <c r="Z15" s="11" t="n">
        <f aca="false">Z5+Z11</f>
        <v>3000</v>
      </c>
    </row>
    <row r="16" customFormat="false" ht="13.9" hidden="false" customHeight="true" outlineLevel="0" collapsed="false">
      <c r="D16" s="72"/>
      <c r="E16" s="10" t="n">
        <v>72</v>
      </c>
      <c r="F16" s="10" t="s">
        <v>25</v>
      </c>
      <c r="G16" s="11" t="n">
        <f aca="false">G6</f>
        <v>43817.55</v>
      </c>
      <c r="H16" s="11" t="n">
        <f aca="false">H6</f>
        <v>46431.06</v>
      </c>
      <c r="I16" s="11" t="n">
        <f aca="false">I6</f>
        <v>105360</v>
      </c>
      <c r="J16" s="11" t="n">
        <f aca="false">J6</f>
        <v>74248.11</v>
      </c>
      <c r="K16" s="11" t="n">
        <f aca="false">K6</f>
        <v>153387</v>
      </c>
      <c r="L16" s="11" t="n">
        <f aca="false">L6</f>
        <v>0</v>
      </c>
      <c r="M16" s="11" t="n">
        <f aca="false">M6</f>
        <v>0</v>
      </c>
      <c r="N16" s="11" t="n">
        <f aca="false">N6</f>
        <v>0</v>
      </c>
      <c r="O16" s="11" t="n">
        <f aca="false">O6</f>
        <v>0</v>
      </c>
      <c r="P16" s="11" t="n">
        <f aca="false">P6</f>
        <v>153387</v>
      </c>
      <c r="Q16" s="11" t="n">
        <f aca="false">Q6</f>
        <v>0</v>
      </c>
      <c r="R16" s="12" t="n">
        <f aca="false">Q16/$P16</f>
        <v>0</v>
      </c>
      <c r="S16" s="11" t="n">
        <f aca="false">S6</f>
        <v>0</v>
      </c>
      <c r="T16" s="12" t="n">
        <f aca="false">S16/$P16</f>
        <v>0</v>
      </c>
      <c r="U16" s="11" t="n">
        <f aca="false">U6</f>
        <v>0</v>
      </c>
      <c r="V16" s="12" t="n">
        <f aca="false">U16/$P16</f>
        <v>0</v>
      </c>
      <c r="W16" s="11" t="n">
        <f aca="false">W6</f>
        <v>0</v>
      </c>
      <c r="X16" s="12" t="n">
        <f aca="false">W16/$P16</f>
        <v>0</v>
      </c>
      <c r="Y16" s="11" t="n">
        <f aca="false">Y6</f>
        <v>153387</v>
      </c>
      <c r="Z16" s="11" t="n">
        <f aca="false">Z6</f>
        <v>153387</v>
      </c>
    </row>
    <row r="17" customFormat="false" ht="13.9" hidden="false" customHeight="true" outlineLevel="0" collapsed="false">
      <c r="D17" s="17"/>
      <c r="E17" s="18"/>
      <c r="F17" s="13" t="s">
        <v>113</v>
      </c>
      <c r="G17" s="14" t="n">
        <f aca="false">SUM(G13:G16)</f>
        <v>1662009.16</v>
      </c>
      <c r="H17" s="14" t="n">
        <f aca="false">SUM(H13:H16)</f>
        <v>2611534.45</v>
      </c>
      <c r="I17" s="14" t="n">
        <f aca="false">SUM(I13:I16)</f>
        <v>2925289</v>
      </c>
      <c r="J17" s="14" t="n">
        <f aca="false">SUM(J13:J16)</f>
        <v>2742565.29</v>
      </c>
      <c r="K17" s="14" t="n">
        <f aca="false">SUM(K13:K16)</f>
        <v>2938000</v>
      </c>
      <c r="L17" s="14" t="n">
        <f aca="false">SUM(L13:L16)</f>
        <v>0</v>
      </c>
      <c r="M17" s="14" t="n">
        <f aca="false">SUM(M13:M16)</f>
        <v>0</v>
      </c>
      <c r="N17" s="14" t="n">
        <f aca="false">SUM(N13:N16)</f>
        <v>0</v>
      </c>
      <c r="O17" s="14" t="n">
        <f aca="false">SUM(O13:O16)</f>
        <v>0</v>
      </c>
      <c r="P17" s="14" t="n">
        <f aca="false">SUM(P13:P16)</f>
        <v>2916638</v>
      </c>
      <c r="Q17" s="14" t="n">
        <f aca="false">SUM(Q13:Q16)</f>
        <v>0</v>
      </c>
      <c r="R17" s="15" t="n">
        <f aca="false">Q17/$P17</f>
        <v>0</v>
      </c>
      <c r="S17" s="14" t="n">
        <f aca="false">SUM(S13:S16)</f>
        <v>0</v>
      </c>
      <c r="T17" s="15" t="n">
        <f aca="false">S17/$P17</f>
        <v>0</v>
      </c>
      <c r="U17" s="14" t="n">
        <f aca="false">SUM(U13:U16)</f>
        <v>0</v>
      </c>
      <c r="V17" s="15" t="n">
        <f aca="false">U17/$P17</f>
        <v>0</v>
      </c>
      <c r="W17" s="14" t="n">
        <f aca="false">SUM(W13:W16)</f>
        <v>0</v>
      </c>
      <c r="X17" s="15" t="n">
        <f aca="false">W17/$P17</f>
        <v>0</v>
      </c>
      <c r="Y17" s="14" t="n">
        <f aca="false">SUM(Y13:Y16)</f>
        <v>2434045</v>
      </c>
      <c r="Z17" s="14" t="n">
        <f aca="false">SUM(Z13:Z16)</f>
        <v>2431190</v>
      </c>
    </row>
    <row r="19" customFormat="false" ht="13.9" hidden="false" customHeight="true" outlineLevel="0" collapsed="false">
      <c r="D19" s="19" t="s">
        <v>114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customFormat="false" ht="13.9" hidden="false" customHeight="true" outlineLevel="0" collapsed="false">
      <c r="D20" s="6"/>
      <c r="E20" s="6"/>
      <c r="F20" s="6"/>
      <c r="G20" s="7" t="s">
        <v>1</v>
      </c>
      <c r="H20" s="7" t="s">
        <v>2</v>
      </c>
      <c r="I20" s="7" t="s">
        <v>3</v>
      </c>
      <c r="J20" s="7" t="s">
        <v>4</v>
      </c>
      <c r="K20" s="7" t="s">
        <v>5</v>
      </c>
      <c r="L20" s="7" t="s">
        <v>6</v>
      </c>
      <c r="M20" s="7" t="s">
        <v>7</v>
      </c>
      <c r="N20" s="7" t="s">
        <v>8</v>
      </c>
      <c r="O20" s="7" t="s">
        <v>9</v>
      </c>
      <c r="P20" s="7" t="s">
        <v>10</v>
      </c>
      <c r="Q20" s="7" t="s">
        <v>11</v>
      </c>
      <c r="R20" s="8" t="s">
        <v>12</v>
      </c>
      <c r="S20" s="7" t="s">
        <v>13</v>
      </c>
      <c r="T20" s="8" t="s">
        <v>14</v>
      </c>
      <c r="U20" s="7" t="s">
        <v>15</v>
      </c>
      <c r="V20" s="8" t="s">
        <v>16</v>
      </c>
      <c r="W20" s="7" t="s">
        <v>17</v>
      </c>
      <c r="X20" s="8" t="s">
        <v>18</v>
      </c>
      <c r="Y20" s="7" t="s">
        <v>19</v>
      </c>
      <c r="Z20" s="7" t="s">
        <v>20</v>
      </c>
    </row>
    <row r="21" customFormat="false" ht="13.9" hidden="false" customHeight="true" outlineLevel="0" collapsed="false">
      <c r="A21" s="1" t="n">
        <v>1</v>
      </c>
      <c r="D21" s="73" t="s">
        <v>21</v>
      </c>
      <c r="E21" s="22" t="n">
        <v>111</v>
      </c>
      <c r="F21" s="22" t="s">
        <v>46</v>
      </c>
      <c r="G21" s="23" t="n">
        <f aca="false">G28+G121+G143</f>
        <v>14078.89</v>
      </c>
      <c r="H21" s="23" t="n">
        <f aca="false">H28+H121+H143</f>
        <v>19631.91</v>
      </c>
      <c r="I21" s="23" t="n">
        <f aca="false">I28+I121+I143</f>
        <v>13237</v>
      </c>
      <c r="J21" s="23" t="n">
        <f aca="false">J28+J121+J143</f>
        <v>20286.99</v>
      </c>
      <c r="K21" s="23" t="n">
        <f aca="false">K28+K121+K143</f>
        <v>14638</v>
      </c>
      <c r="L21" s="23" t="n">
        <f aca="false">L28+L121+L143</f>
        <v>0</v>
      </c>
      <c r="M21" s="23" t="n">
        <f aca="false">M28+M121+M143</f>
        <v>0</v>
      </c>
      <c r="N21" s="23" t="n">
        <f aca="false">N28+N121+N143</f>
        <v>0</v>
      </c>
      <c r="O21" s="23" t="n">
        <f aca="false">O28+O121+O143</f>
        <v>0</v>
      </c>
      <c r="P21" s="23" t="n">
        <f aca="false">P28+P121+P143</f>
        <v>14638</v>
      </c>
      <c r="Q21" s="23" t="n">
        <f aca="false">Q28+Q121+Q143</f>
        <v>0</v>
      </c>
      <c r="R21" s="24" t="n">
        <f aca="false">Q21/$P21</f>
        <v>0</v>
      </c>
      <c r="S21" s="23" t="n">
        <f aca="false">S28+S121+S143</f>
        <v>0</v>
      </c>
      <c r="T21" s="24" t="n">
        <f aca="false">S21/$P21</f>
        <v>0</v>
      </c>
      <c r="U21" s="23" t="n">
        <f aca="false">U28+U121+U143</f>
        <v>0</v>
      </c>
      <c r="V21" s="24" t="n">
        <f aca="false">U21/$P21</f>
        <v>0</v>
      </c>
      <c r="W21" s="23" t="n">
        <f aca="false">W28+W121+W143</f>
        <v>0</v>
      </c>
      <c r="X21" s="24" t="n">
        <f aca="false">W21/$P21</f>
        <v>0</v>
      </c>
      <c r="Y21" s="23" t="n">
        <f aca="false">Y28+Y121+Y143</f>
        <v>14638</v>
      </c>
      <c r="Z21" s="23" t="n">
        <f aca="false">Z28+Z121+Z143</f>
        <v>11783</v>
      </c>
    </row>
    <row r="22" customFormat="false" ht="13.9" hidden="false" customHeight="true" outlineLevel="0" collapsed="false">
      <c r="A22" s="1" t="n">
        <v>1</v>
      </c>
      <c r="D22" s="73"/>
      <c r="E22" s="22" t="n">
        <v>41</v>
      </c>
      <c r="F22" s="22" t="s">
        <v>23</v>
      </c>
      <c r="G22" s="23" t="n">
        <f aca="false">G29+G124+G131</f>
        <v>219088.42</v>
      </c>
      <c r="H22" s="23" t="n">
        <f aca="false">H29+H124+H131</f>
        <v>226132.59</v>
      </c>
      <c r="I22" s="23" t="n">
        <f aca="false">I29+I124+I131</f>
        <v>270610</v>
      </c>
      <c r="J22" s="23" t="n">
        <f aca="false">J29+J124+J131</f>
        <v>261912.26</v>
      </c>
      <c r="K22" s="23" t="n">
        <f aca="false">K29+K124+K131</f>
        <v>314997</v>
      </c>
      <c r="L22" s="23" t="n">
        <f aca="false">L29+L124+L131</f>
        <v>0</v>
      </c>
      <c r="M22" s="23" t="n">
        <f aca="false">M29+M124+M131</f>
        <v>0</v>
      </c>
      <c r="N22" s="23" t="n">
        <f aca="false">N29+N124+N131</f>
        <v>0</v>
      </c>
      <c r="O22" s="23" t="n">
        <f aca="false">O29+O124+O131</f>
        <v>0</v>
      </c>
      <c r="P22" s="23" t="n">
        <f aca="false">P29+P124+P131</f>
        <v>314997</v>
      </c>
      <c r="Q22" s="23" t="n">
        <f aca="false">Q29+Q124+Q131</f>
        <v>0</v>
      </c>
      <c r="R22" s="24" t="n">
        <f aca="false">Q22/$P22</f>
        <v>0</v>
      </c>
      <c r="S22" s="23" t="n">
        <f aca="false">S29+S124+S131</f>
        <v>0</v>
      </c>
      <c r="T22" s="24" t="n">
        <f aca="false">S22/$P22</f>
        <v>0</v>
      </c>
      <c r="U22" s="23" t="n">
        <f aca="false">U29+U124+U131</f>
        <v>0</v>
      </c>
      <c r="V22" s="24" t="n">
        <f aca="false">U22/$P22</f>
        <v>0</v>
      </c>
      <c r="W22" s="23" t="n">
        <f aca="false">W29+W124+W131</f>
        <v>0</v>
      </c>
      <c r="X22" s="24" t="n">
        <f aca="false">W22/$P22</f>
        <v>0</v>
      </c>
      <c r="Y22" s="23" t="n">
        <f aca="false">Y29+Y124+Y131</f>
        <v>346753</v>
      </c>
      <c r="Z22" s="23" t="n">
        <f aca="false">Z29+Z124+Z131</f>
        <v>369743</v>
      </c>
    </row>
    <row r="23" customFormat="false" ht="13.9" hidden="false" customHeight="true" outlineLevel="0" collapsed="false">
      <c r="A23" s="1" t="n">
        <v>1</v>
      </c>
      <c r="D23" s="73"/>
      <c r="E23" s="22" t="n">
        <v>72</v>
      </c>
      <c r="F23" s="22" t="s">
        <v>25</v>
      </c>
      <c r="G23" s="23" t="n">
        <f aca="false">G30</f>
        <v>780.65</v>
      </c>
      <c r="H23" s="23" t="n">
        <f aca="false">H30</f>
        <v>904.5</v>
      </c>
      <c r="I23" s="23" t="n">
        <f aca="false">I30</f>
        <v>911</v>
      </c>
      <c r="J23" s="23" t="n">
        <f aca="false">J30</f>
        <v>1134.96</v>
      </c>
      <c r="K23" s="23" t="n">
        <f aca="false">K30</f>
        <v>1570</v>
      </c>
      <c r="L23" s="23" t="n">
        <f aca="false">L30</f>
        <v>0</v>
      </c>
      <c r="M23" s="23" t="n">
        <f aca="false">M30</f>
        <v>0</v>
      </c>
      <c r="N23" s="23" t="n">
        <f aca="false">N30</f>
        <v>0</v>
      </c>
      <c r="O23" s="23" t="n">
        <f aca="false">O30</f>
        <v>0</v>
      </c>
      <c r="P23" s="23" t="n">
        <f aca="false">P30</f>
        <v>1570</v>
      </c>
      <c r="Q23" s="23" t="n">
        <f aca="false">Q30</f>
        <v>0</v>
      </c>
      <c r="R23" s="24" t="n">
        <f aca="false">Q23/$P23</f>
        <v>0</v>
      </c>
      <c r="S23" s="23" t="n">
        <f aca="false">S30</f>
        <v>0</v>
      </c>
      <c r="T23" s="24" t="n">
        <f aca="false">S23/$P23</f>
        <v>0</v>
      </c>
      <c r="U23" s="23" t="n">
        <f aca="false">U30</f>
        <v>0</v>
      </c>
      <c r="V23" s="24" t="n">
        <f aca="false">U23/$P23</f>
        <v>0</v>
      </c>
      <c r="W23" s="23" t="n">
        <f aca="false">W30</f>
        <v>0</v>
      </c>
      <c r="X23" s="24" t="n">
        <f aca="false">W23/$P23</f>
        <v>0</v>
      </c>
      <c r="Y23" s="23" t="n">
        <f aca="false">Y30</f>
        <v>1570</v>
      </c>
      <c r="Z23" s="23" t="n">
        <f aca="false">Z30</f>
        <v>1570</v>
      </c>
    </row>
    <row r="24" customFormat="false" ht="13.9" hidden="false" customHeight="true" outlineLevel="0" collapsed="false">
      <c r="A24" s="1" t="n">
        <v>1</v>
      </c>
      <c r="D24" s="17"/>
      <c r="E24" s="18"/>
      <c r="F24" s="25" t="s">
        <v>113</v>
      </c>
      <c r="G24" s="26" t="n">
        <f aca="false">SUM(G21:G23)</f>
        <v>233947.96</v>
      </c>
      <c r="H24" s="26" t="n">
        <f aca="false">SUM(H21:H23)</f>
        <v>246669</v>
      </c>
      <c r="I24" s="26" t="n">
        <f aca="false">SUM(I21:I23)</f>
        <v>284758</v>
      </c>
      <c r="J24" s="26" t="n">
        <f aca="false">SUM(J21:J23)</f>
        <v>283334.21</v>
      </c>
      <c r="K24" s="26" t="n">
        <f aca="false">SUM(K21:K23)</f>
        <v>331205</v>
      </c>
      <c r="L24" s="26" t="n">
        <f aca="false">SUM(L21:L23)</f>
        <v>0</v>
      </c>
      <c r="M24" s="26" t="n">
        <f aca="false">SUM(M21:M23)</f>
        <v>0</v>
      </c>
      <c r="N24" s="26" t="n">
        <f aca="false">SUM(N21:N23)</f>
        <v>0</v>
      </c>
      <c r="O24" s="26" t="n">
        <f aca="false">SUM(O21:O23)</f>
        <v>0</v>
      </c>
      <c r="P24" s="26" t="n">
        <f aca="false">SUM(P21:P23)</f>
        <v>331205</v>
      </c>
      <c r="Q24" s="26" t="n">
        <f aca="false">SUM(Q21:Q23)</f>
        <v>0</v>
      </c>
      <c r="R24" s="27" t="n">
        <f aca="false">Q24/$P24</f>
        <v>0</v>
      </c>
      <c r="S24" s="26" t="n">
        <f aca="false">SUM(S21:S23)</f>
        <v>0</v>
      </c>
      <c r="T24" s="27" t="n">
        <f aca="false">S24/$P24</f>
        <v>0</v>
      </c>
      <c r="U24" s="26" t="n">
        <f aca="false">SUM(U21:U23)</f>
        <v>0</v>
      </c>
      <c r="V24" s="27" t="n">
        <f aca="false">U24/$P24</f>
        <v>0</v>
      </c>
      <c r="W24" s="26" t="n">
        <f aca="false">SUM(W21:W23)</f>
        <v>0</v>
      </c>
      <c r="X24" s="27" t="n">
        <f aca="false">W24/$P24</f>
        <v>0</v>
      </c>
      <c r="Y24" s="26" t="n">
        <f aca="false">SUM(Y21:Y23)</f>
        <v>362961</v>
      </c>
      <c r="Z24" s="26" t="n">
        <f aca="false">SUM(Z21:Z23)</f>
        <v>383096</v>
      </c>
    </row>
    <row r="26" customFormat="false" ht="13.9" hidden="false" customHeight="true" outlineLevel="0" collapsed="false">
      <c r="D26" s="28" t="s">
        <v>115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customFormat="false" ht="13.9" hidden="false" customHeight="true" outlineLevel="0" collapsed="false">
      <c r="D27" s="7"/>
      <c r="E27" s="7"/>
      <c r="F27" s="7"/>
      <c r="G27" s="7" t="s">
        <v>1</v>
      </c>
      <c r="H27" s="7" t="s">
        <v>2</v>
      </c>
      <c r="I27" s="7" t="s">
        <v>3</v>
      </c>
      <c r="J27" s="7" t="s">
        <v>4</v>
      </c>
      <c r="K27" s="7" t="s">
        <v>5</v>
      </c>
      <c r="L27" s="7" t="s">
        <v>6</v>
      </c>
      <c r="M27" s="7" t="s">
        <v>7</v>
      </c>
      <c r="N27" s="7" t="s">
        <v>8</v>
      </c>
      <c r="O27" s="7" t="s">
        <v>9</v>
      </c>
      <c r="P27" s="7" t="s">
        <v>10</v>
      </c>
      <c r="Q27" s="7" t="s">
        <v>11</v>
      </c>
      <c r="R27" s="8" t="s">
        <v>12</v>
      </c>
      <c r="S27" s="7" t="s">
        <v>13</v>
      </c>
      <c r="T27" s="8" t="s">
        <v>14</v>
      </c>
      <c r="U27" s="7" t="s">
        <v>15</v>
      </c>
      <c r="V27" s="8" t="s">
        <v>16</v>
      </c>
      <c r="W27" s="7" t="s">
        <v>17</v>
      </c>
      <c r="X27" s="8" t="s">
        <v>18</v>
      </c>
      <c r="Y27" s="7" t="s">
        <v>19</v>
      </c>
      <c r="Z27" s="7" t="s">
        <v>20</v>
      </c>
    </row>
    <row r="28" customFormat="false" ht="13.9" hidden="false" customHeight="true" outlineLevel="0" collapsed="false">
      <c r="A28" s="1" t="n">
        <v>1</v>
      </c>
      <c r="B28" s="1" t="n">
        <v>1</v>
      </c>
      <c r="D28" s="30" t="s">
        <v>21</v>
      </c>
      <c r="E28" s="10" t="n">
        <v>111</v>
      </c>
      <c r="F28" s="10" t="s">
        <v>46</v>
      </c>
      <c r="G28" s="11" t="n">
        <f aca="false">G47+G108</f>
        <v>6999.53</v>
      </c>
      <c r="H28" s="11" t="n">
        <f aca="false">H47+H108</f>
        <v>7222.41</v>
      </c>
      <c r="I28" s="11" t="n">
        <f aca="false">I47+I108</f>
        <v>5975</v>
      </c>
      <c r="J28" s="11" t="n">
        <f aca="false">J47+J108</f>
        <v>8543.71</v>
      </c>
      <c r="K28" s="11" t="n">
        <f aca="false">K47+K108</f>
        <v>7529</v>
      </c>
      <c r="L28" s="11" t="n">
        <f aca="false">L47+L108</f>
        <v>0</v>
      </c>
      <c r="M28" s="11" t="n">
        <f aca="false">M47+M108</f>
        <v>0</v>
      </c>
      <c r="N28" s="11" t="n">
        <f aca="false">N47+N108</f>
        <v>0</v>
      </c>
      <c r="O28" s="11" t="n">
        <f aca="false">O47+O108</f>
        <v>0</v>
      </c>
      <c r="P28" s="11" t="n">
        <f aca="false">P47+P108</f>
        <v>7529</v>
      </c>
      <c r="Q28" s="11" t="n">
        <f aca="false">Q47+Q108</f>
        <v>0</v>
      </c>
      <c r="R28" s="12" t="n">
        <f aca="false">Q28/$P28</f>
        <v>0</v>
      </c>
      <c r="S28" s="11" t="n">
        <f aca="false">S47+S108</f>
        <v>0</v>
      </c>
      <c r="T28" s="12" t="n">
        <f aca="false">S28/$P28</f>
        <v>0</v>
      </c>
      <c r="U28" s="11" t="n">
        <f aca="false">U47+U108</f>
        <v>0</v>
      </c>
      <c r="V28" s="12" t="n">
        <f aca="false">U28/$P28</f>
        <v>0</v>
      </c>
      <c r="W28" s="11" t="n">
        <f aca="false">W47+W108</f>
        <v>0</v>
      </c>
      <c r="X28" s="12" t="n">
        <f aca="false">W28/$P28</f>
        <v>0</v>
      </c>
      <c r="Y28" s="11" t="n">
        <f aca="false">Y47+Y108</f>
        <v>7529</v>
      </c>
      <c r="Z28" s="11" t="n">
        <f aca="false">Z47+Z108</f>
        <v>7529</v>
      </c>
    </row>
    <row r="29" customFormat="false" ht="13.9" hidden="false" customHeight="true" outlineLevel="0" collapsed="false">
      <c r="A29" s="1" t="n">
        <v>1</v>
      </c>
      <c r="B29" s="1" t="n">
        <v>1</v>
      </c>
      <c r="D29" s="30"/>
      <c r="E29" s="10" t="n">
        <v>41</v>
      </c>
      <c r="F29" s="10" t="s">
        <v>23</v>
      </c>
      <c r="G29" s="11" t="n">
        <f aca="false">G38+G52+G62+G72+G85+G100+G113</f>
        <v>195326.44</v>
      </c>
      <c r="H29" s="11" t="n">
        <f aca="false">H38+H52+H62+H72+H85+H100+H113</f>
        <v>210165.07</v>
      </c>
      <c r="I29" s="11" t="n">
        <f aca="false">I38+I52+I62+I72+I85+I100+I113</f>
        <v>250599</v>
      </c>
      <c r="J29" s="11" t="n">
        <f aca="false">J38+J52+J62+J72+J85+J100+J113</f>
        <v>247481.76</v>
      </c>
      <c r="K29" s="11" t="n">
        <f aca="false">K38+K52+K62+K72+K85+K100+K113</f>
        <v>302448</v>
      </c>
      <c r="L29" s="11" t="n">
        <f aca="false">L38+L52+L62+L72+L85+L100+L113</f>
        <v>0</v>
      </c>
      <c r="M29" s="11" t="n">
        <f aca="false">M38+M52+M62+M72+M85+M100+M113</f>
        <v>0</v>
      </c>
      <c r="N29" s="11" t="n">
        <f aca="false">N38+N52+N62+N72+N85+N100+N113</f>
        <v>0</v>
      </c>
      <c r="O29" s="11" t="n">
        <f aca="false">O38+O52+O62+O72+O85+O100+O113</f>
        <v>0</v>
      </c>
      <c r="P29" s="11" t="n">
        <f aca="false">P38+P52+P62+P72+P85+P100+P113</f>
        <v>302448</v>
      </c>
      <c r="Q29" s="11" t="n">
        <f aca="false">Q38+Q52+Q62+Q72+Q85+Q100+Q113</f>
        <v>0</v>
      </c>
      <c r="R29" s="12" t="n">
        <f aca="false">Q29/$P29</f>
        <v>0</v>
      </c>
      <c r="S29" s="11" t="n">
        <f aca="false">S38+S52+S62+S72+S85+S100+S113</f>
        <v>0</v>
      </c>
      <c r="T29" s="12" t="n">
        <f aca="false">S29/$P29</f>
        <v>0</v>
      </c>
      <c r="U29" s="11" t="n">
        <f aca="false">U38+U52+U62+U72+U85+U100+U113</f>
        <v>0</v>
      </c>
      <c r="V29" s="12" t="n">
        <f aca="false">U29/$P29</f>
        <v>0</v>
      </c>
      <c r="W29" s="11" t="n">
        <f aca="false">W38+W52+W62+W72+W85+W100+W113</f>
        <v>0</v>
      </c>
      <c r="X29" s="12" t="n">
        <f aca="false">W29/$P29</f>
        <v>0</v>
      </c>
      <c r="Y29" s="11" t="n">
        <f aca="false">Y38+Y52+Y62+Y72+Y85+Y100+Y113</f>
        <v>334284</v>
      </c>
      <c r="Z29" s="11" t="n">
        <f aca="false">Z38+Z52+Z62+Z72+Z85+Z100+Z113</f>
        <v>357274</v>
      </c>
    </row>
    <row r="30" customFormat="false" ht="13.9" hidden="false" customHeight="true" outlineLevel="0" collapsed="false">
      <c r="A30" s="1" t="n">
        <v>1</v>
      </c>
      <c r="B30" s="1" t="n">
        <v>1</v>
      </c>
      <c r="D30" s="30"/>
      <c r="E30" s="10" t="n">
        <v>72</v>
      </c>
      <c r="F30" s="10" t="s">
        <v>25</v>
      </c>
      <c r="G30" s="11" t="n">
        <f aca="false">G40+G54+G64+G87+G115</f>
        <v>780.65</v>
      </c>
      <c r="H30" s="11" t="n">
        <f aca="false">H40+H54+H64+H87+H115</f>
        <v>904.5</v>
      </c>
      <c r="I30" s="11" t="n">
        <f aca="false">I40+I54+I64+I87+I115</f>
        <v>911</v>
      </c>
      <c r="J30" s="11" t="n">
        <f aca="false">J40+J54+J64+J87+J115</f>
        <v>1134.96</v>
      </c>
      <c r="K30" s="11" t="n">
        <f aca="false">K40+K54+K64+K87+K115</f>
        <v>1570</v>
      </c>
      <c r="L30" s="11" t="n">
        <f aca="false">L40+L54+L64+L87+L115</f>
        <v>0</v>
      </c>
      <c r="M30" s="11" t="n">
        <f aca="false">M40+M54+M64+M87+M115</f>
        <v>0</v>
      </c>
      <c r="N30" s="11" t="n">
        <f aca="false">N40+N54+N64+N87+N115</f>
        <v>0</v>
      </c>
      <c r="O30" s="11" t="n">
        <f aca="false">O40+O54+O64+O87+O115</f>
        <v>0</v>
      </c>
      <c r="P30" s="11" t="n">
        <f aca="false">P40+P54+P64+P87+P115</f>
        <v>1570</v>
      </c>
      <c r="Q30" s="11" t="n">
        <f aca="false">Q40+Q54+Q64+Q87+Q115</f>
        <v>0</v>
      </c>
      <c r="R30" s="12" t="n">
        <f aca="false">Q30/$P30</f>
        <v>0</v>
      </c>
      <c r="S30" s="11" t="n">
        <f aca="false">S40+S54+S64+S87+S115</f>
        <v>0</v>
      </c>
      <c r="T30" s="12" t="n">
        <f aca="false">S30/$P30</f>
        <v>0</v>
      </c>
      <c r="U30" s="11" t="n">
        <f aca="false">U40+U54+U64+U87+U115</f>
        <v>0</v>
      </c>
      <c r="V30" s="12" t="n">
        <f aca="false">U30/$P30</f>
        <v>0</v>
      </c>
      <c r="W30" s="11" t="n">
        <f aca="false">W40+W54+W64+W87+W115</f>
        <v>0</v>
      </c>
      <c r="X30" s="12" t="n">
        <f aca="false">W30/$P30</f>
        <v>0</v>
      </c>
      <c r="Y30" s="11" t="n">
        <f aca="false">Y40+Y54+Y64+Y87+Y115</f>
        <v>1570</v>
      </c>
      <c r="Z30" s="11" t="n">
        <f aca="false">Z40+Z54+Z64+Z87+Z115</f>
        <v>1570</v>
      </c>
    </row>
    <row r="31" customFormat="false" ht="13.9" hidden="false" customHeight="true" outlineLevel="0" collapsed="false">
      <c r="A31" s="1" t="n">
        <v>1</v>
      </c>
      <c r="B31" s="1" t="n">
        <v>1</v>
      </c>
      <c r="D31" s="17"/>
      <c r="E31" s="18"/>
      <c r="F31" s="13" t="s">
        <v>113</v>
      </c>
      <c r="G31" s="14" t="n">
        <f aca="false">SUM(G28:G30)</f>
        <v>203106.62</v>
      </c>
      <c r="H31" s="14" t="n">
        <f aca="false">SUM(H28:H30)</f>
        <v>218291.98</v>
      </c>
      <c r="I31" s="14" t="n">
        <f aca="false">SUM(I28:I30)</f>
        <v>257485</v>
      </c>
      <c r="J31" s="14" t="n">
        <f aca="false">SUM(J28:J30)</f>
        <v>257160.43</v>
      </c>
      <c r="K31" s="14" t="n">
        <f aca="false">SUM(K28:K30)</f>
        <v>311547</v>
      </c>
      <c r="L31" s="14" t="n">
        <f aca="false">SUM(L28:L30)</f>
        <v>0</v>
      </c>
      <c r="M31" s="14" t="n">
        <f aca="false">SUM(M28:M30)</f>
        <v>0</v>
      </c>
      <c r="N31" s="14" t="n">
        <f aca="false">SUM(N28:N30)</f>
        <v>0</v>
      </c>
      <c r="O31" s="14" t="n">
        <f aca="false">SUM(O28:O30)</f>
        <v>0</v>
      </c>
      <c r="P31" s="14" t="n">
        <f aca="false">SUM(P28:P30)</f>
        <v>311547</v>
      </c>
      <c r="Q31" s="14" t="n">
        <f aca="false">SUM(Q28:Q30)</f>
        <v>0</v>
      </c>
      <c r="R31" s="15" t="n">
        <f aca="false">Q31/$P31</f>
        <v>0</v>
      </c>
      <c r="S31" s="14" t="n">
        <f aca="false">SUM(S28:S30)</f>
        <v>0</v>
      </c>
      <c r="T31" s="15" t="n">
        <f aca="false">S31/$P31</f>
        <v>0</v>
      </c>
      <c r="U31" s="14" t="n">
        <f aca="false">SUM(U28:U30)</f>
        <v>0</v>
      </c>
      <c r="V31" s="15" t="n">
        <f aca="false">U31/$P31</f>
        <v>0</v>
      </c>
      <c r="W31" s="14" t="n">
        <f aca="false">SUM(W28:W30)</f>
        <v>0</v>
      </c>
      <c r="X31" s="15" t="n">
        <f aca="false">W31/$P31</f>
        <v>0</v>
      </c>
      <c r="Y31" s="14" t="n">
        <f aca="false">SUM(Y28:Y30)</f>
        <v>343383</v>
      </c>
      <c r="Z31" s="14" t="n">
        <f aca="false">SUM(Z28:Z30)</f>
        <v>366373</v>
      </c>
    </row>
    <row r="33" customFormat="false" ht="13.9" hidden="false" customHeight="true" outlineLevel="0" collapsed="false">
      <c r="D33" s="60" t="s">
        <v>116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customFormat="false" ht="13.9" hidden="false" customHeight="true" outlineLevel="0" collapsed="false">
      <c r="D34" s="7" t="s">
        <v>32</v>
      </c>
      <c r="E34" s="7" t="s">
        <v>33</v>
      </c>
      <c r="F34" s="7" t="s">
        <v>34</v>
      </c>
      <c r="G34" s="7" t="s">
        <v>1</v>
      </c>
      <c r="H34" s="7" t="s">
        <v>2</v>
      </c>
      <c r="I34" s="7" t="s">
        <v>3</v>
      </c>
      <c r="J34" s="7" t="s">
        <v>4</v>
      </c>
      <c r="K34" s="7" t="s">
        <v>5</v>
      </c>
      <c r="L34" s="7" t="s">
        <v>6</v>
      </c>
      <c r="M34" s="7" t="s">
        <v>7</v>
      </c>
      <c r="N34" s="7" t="s">
        <v>8</v>
      </c>
      <c r="O34" s="7" t="s">
        <v>9</v>
      </c>
      <c r="P34" s="7" t="s">
        <v>10</v>
      </c>
      <c r="Q34" s="7" t="s">
        <v>11</v>
      </c>
      <c r="R34" s="8" t="s">
        <v>12</v>
      </c>
      <c r="S34" s="7" t="s">
        <v>13</v>
      </c>
      <c r="T34" s="8" t="s">
        <v>14</v>
      </c>
      <c r="U34" s="7" t="s">
        <v>15</v>
      </c>
      <c r="V34" s="8" t="s">
        <v>16</v>
      </c>
      <c r="W34" s="7" t="s">
        <v>17</v>
      </c>
      <c r="X34" s="8" t="s">
        <v>18</v>
      </c>
      <c r="Y34" s="7" t="s">
        <v>19</v>
      </c>
      <c r="Z34" s="7" t="s">
        <v>20</v>
      </c>
    </row>
    <row r="35" customFormat="false" ht="13.9" hidden="false" customHeight="true" outlineLevel="0" collapsed="false">
      <c r="A35" s="1" t="n">
        <v>1</v>
      </c>
      <c r="B35" s="1" t="n">
        <v>1</v>
      </c>
      <c r="C35" s="1" t="n">
        <v>1</v>
      </c>
      <c r="D35" s="74" t="s">
        <v>117</v>
      </c>
      <c r="E35" s="10" t="n">
        <v>610</v>
      </c>
      <c r="F35" s="10" t="s">
        <v>118</v>
      </c>
      <c r="G35" s="33" t="n">
        <v>46893.75</v>
      </c>
      <c r="H35" s="33" t="n">
        <v>47784.96</v>
      </c>
      <c r="I35" s="33" t="n">
        <v>50865</v>
      </c>
      <c r="J35" s="33" t="n">
        <v>52112.15</v>
      </c>
      <c r="K35" s="33" t="n">
        <v>55881</v>
      </c>
      <c r="L35" s="33"/>
      <c r="M35" s="33"/>
      <c r="N35" s="33"/>
      <c r="O35" s="33"/>
      <c r="P35" s="33" t="n">
        <f aca="false">K35+SUM(L35:O35)</f>
        <v>55881</v>
      </c>
      <c r="Q35" s="33"/>
      <c r="R35" s="34" t="n">
        <f aca="false">Q35/$P35</f>
        <v>0</v>
      </c>
      <c r="S35" s="33"/>
      <c r="T35" s="34" t="n">
        <f aca="false">S35/$P35</f>
        <v>0</v>
      </c>
      <c r="U35" s="33"/>
      <c r="V35" s="34" t="n">
        <f aca="false">U35/$P35</f>
        <v>0</v>
      </c>
      <c r="W35" s="33"/>
      <c r="X35" s="34" t="n">
        <f aca="false">W35/$P35</f>
        <v>0</v>
      </c>
      <c r="Y35" s="11" t="n">
        <v>61469</v>
      </c>
      <c r="Z35" s="11" t="n">
        <v>67616</v>
      </c>
    </row>
    <row r="36" customFormat="false" ht="13.9" hidden="false" customHeight="true" outlineLevel="0" collapsed="false">
      <c r="A36" s="1" t="n">
        <v>1</v>
      </c>
      <c r="B36" s="1" t="n">
        <v>1</v>
      </c>
      <c r="C36" s="1" t="n">
        <v>1</v>
      </c>
      <c r="D36" s="74"/>
      <c r="E36" s="10" t="n">
        <v>620</v>
      </c>
      <c r="F36" s="10" t="s">
        <v>119</v>
      </c>
      <c r="G36" s="11" t="n">
        <v>17196.67</v>
      </c>
      <c r="H36" s="11" t="n">
        <v>20218.94</v>
      </c>
      <c r="I36" s="11" t="n">
        <v>21085</v>
      </c>
      <c r="J36" s="11" t="n">
        <v>21535.56</v>
      </c>
      <c r="K36" s="11" t="n">
        <v>23419</v>
      </c>
      <c r="L36" s="11"/>
      <c r="M36" s="11"/>
      <c r="N36" s="11"/>
      <c r="O36" s="11"/>
      <c r="P36" s="11" t="n">
        <f aca="false">K36+SUM(L36:O36)</f>
        <v>23419</v>
      </c>
      <c r="Q36" s="11"/>
      <c r="R36" s="12" t="n">
        <f aca="false">Q36/$P36</f>
        <v>0</v>
      </c>
      <c r="S36" s="11"/>
      <c r="T36" s="12" t="n">
        <f aca="false">S36/$P36</f>
        <v>0</v>
      </c>
      <c r="U36" s="11"/>
      <c r="V36" s="12" t="n">
        <f aca="false">U36/$P36</f>
        <v>0</v>
      </c>
      <c r="W36" s="11"/>
      <c r="X36" s="12" t="n">
        <f aca="false">W36/$P36</f>
        <v>0</v>
      </c>
      <c r="Y36" s="11" t="n">
        <v>27667</v>
      </c>
      <c r="Z36" s="11" t="n">
        <v>29939</v>
      </c>
    </row>
    <row r="37" customFormat="false" ht="13.9" hidden="false" customHeight="true" outlineLevel="0" collapsed="false">
      <c r="A37" s="1" t="n">
        <v>1</v>
      </c>
      <c r="B37" s="1" t="n">
        <v>1</v>
      </c>
      <c r="C37" s="1" t="n">
        <v>1</v>
      </c>
      <c r="D37" s="74"/>
      <c r="E37" s="10" t="n">
        <v>630</v>
      </c>
      <c r="F37" s="10" t="s">
        <v>120</v>
      </c>
      <c r="G37" s="33" t="n">
        <v>5330.35</v>
      </c>
      <c r="H37" s="33" t="n">
        <v>9718.6</v>
      </c>
      <c r="I37" s="33" t="n">
        <f aca="false">7913+8351</f>
        <v>16264</v>
      </c>
      <c r="J37" s="33" t="n">
        <v>10452.84</v>
      </c>
      <c r="K37" s="33" t="n">
        <v>11844</v>
      </c>
      <c r="L37" s="33"/>
      <c r="M37" s="33"/>
      <c r="N37" s="33"/>
      <c r="O37" s="33"/>
      <c r="P37" s="33" t="n">
        <f aca="false">K37+SUM(L37:O37)</f>
        <v>11844</v>
      </c>
      <c r="Q37" s="33"/>
      <c r="R37" s="34" t="n">
        <f aca="false">Q37/$P37</f>
        <v>0</v>
      </c>
      <c r="S37" s="33"/>
      <c r="T37" s="34" t="n">
        <f aca="false">S37/$P37</f>
        <v>0</v>
      </c>
      <c r="U37" s="33"/>
      <c r="V37" s="34" t="n">
        <f aca="false">U37/$P37</f>
        <v>0</v>
      </c>
      <c r="W37" s="33"/>
      <c r="X37" s="34" t="n">
        <f aca="false">W37/$P37</f>
        <v>0</v>
      </c>
      <c r="Y37" s="11" t="n">
        <v>18168</v>
      </c>
      <c r="Z37" s="11" t="n">
        <v>18209</v>
      </c>
    </row>
    <row r="38" customFormat="false" ht="13.9" hidden="false" customHeight="true" outlineLevel="0" collapsed="false">
      <c r="A38" s="1" t="n">
        <v>1</v>
      </c>
      <c r="B38" s="1" t="n">
        <v>1</v>
      </c>
      <c r="C38" s="1" t="n">
        <v>1</v>
      </c>
      <c r="D38" s="75" t="s">
        <v>21</v>
      </c>
      <c r="E38" s="35" t="n">
        <v>41</v>
      </c>
      <c r="F38" s="35" t="s">
        <v>23</v>
      </c>
      <c r="G38" s="36" t="n">
        <f aca="false">SUM(G35:G37)</f>
        <v>69420.77</v>
      </c>
      <c r="H38" s="36" t="n">
        <f aca="false">SUM(H35:H37)</f>
        <v>77722.5</v>
      </c>
      <c r="I38" s="36" t="n">
        <f aca="false">SUM(I35:I37)</f>
        <v>88214</v>
      </c>
      <c r="J38" s="36" t="n">
        <f aca="false">SUM(J35:J37)</f>
        <v>84100.55</v>
      </c>
      <c r="K38" s="36" t="n">
        <f aca="false">SUM(K35:K37)</f>
        <v>91144</v>
      </c>
      <c r="L38" s="36" t="n">
        <f aca="false">SUM(L35:L37)</f>
        <v>0</v>
      </c>
      <c r="M38" s="36" t="n">
        <f aca="false">SUM(M35:M37)</f>
        <v>0</v>
      </c>
      <c r="N38" s="36" t="n">
        <f aca="false">SUM(N35:N37)</f>
        <v>0</v>
      </c>
      <c r="O38" s="36" t="n">
        <f aca="false">SUM(O35:O37)</f>
        <v>0</v>
      </c>
      <c r="P38" s="36" t="n">
        <f aca="false">SUM(P35:P37)</f>
        <v>91144</v>
      </c>
      <c r="Q38" s="36" t="n">
        <f aca="false">SUM(Q35:Q37)</f>
        <v>0</v>
      </c>
      <c r="R38" s="37" t="n">
        <f aca="false">Q38/$P38</f>
        <v>0</v>
      </c>
      <c r="S38" s="36" t="n">
        <f aca="false">SUM(S35:S37)</f>
        <v>0</v>
      </c>
      <c r="T38" s="37" t="n">
        <f aca="false">S38/$P38</f>
        <v>0</v>
      </c>
      <c r="U38" s="36" t="n">
        <f aca="false">SUM(U35:U37)</f>
        <v>0</v>
      </c>
      <c r="V38" s="37" t="n">
        <f aca="false">U38/$P38</f>
        <v>0</v>
      </c>
      <c r="W38" s="36" t="n">
        <f aca="false">SUM(W35:W37)</f>
        <v>0</v>
      </c>
      <c r="X38" s="37" t="n">
        <f aca="false">W38/$P38</f>
        <v>0</v>
      </c>
      <c r="Y38" s="36" t="n">
        <f aca="false">SUM(Y35:Y37)</f>
        <v>107304</v>
      </c>
      <c r="Z38" s="36" t="n">
        <f aca="false">SUM(Z35:Z37)</f>
        <v>115764</v>
      </c>
    </row>
    <row r="39" customFormat="false" ht="13.9" hidden="false" customHeight="true" outlineLevel="0" collapsed="false">
      <c r="A39" s="1" t="n">
        <v>1</v>
      </c>
      <c r="B39" s="1" t="n">
        <v>1</v>
      </c>
      <c r="C39" s="1" t="n">
        <v>1</v>
      </c>
      <c r="D39" s="10" t="s">
        <v>117</v>
      </c>
      <c r="E39" s="10" t="n">
        <v>640</v>
      </c>
      <c r="F39" s="10" t="s">
        <v>121</v>
      </c>
      <c r="G39" s="11" t="n">
        <v>145.6</v>
      </c>
      <c r="H39" s="11" t="n">
        <v>161.25</v>
      </c>
      <c r="I39" s="11" t="n">
        <v>149</v>
      </c>
      <c r="J39" s="11" t="n">
        <v>180.3</v>
      </c>
      <c r="K39" s="11" t="n">
        <v>198</v>
      </c>
      <c r="L39" s="11"/>
      <c r="M39" s="11"/>
      <c r="N39" s="11"/>
      <c r="O39" s="11"/>
      <c r="P39" s="11" t="n">
        <f aca="false">K39+SUM(L39:O39)</f>
        <v>198</v>
      </c>
      <c r="Q39" s="11" t="n">
        <v>0</v>
      </c>
      <c r="R39" s="12" t="n">
        <f aca="false">Q39/$P39</f>
        <v>0</v>
      </c>
      <c r="S39" s="11" t="n">
        <v>0</v>
      </c>
      <c r="T39" s="12" t="n">
        <f aca="false">S39/$P39</f>
        <v>0</v>
      </c>
      <c r="U39" s="11" t="n">
        <v>0</v>
      </c>
      <c r="V39" s="12" t="n">
        <f aca="false">U39/$P39</f>
        <v>0</v>
      </c>
      <c r="W39" s="11"/>
      <c r="X39" s="12" t="n">
        <f aca="false">W39/$P39</f>
        <v>0</v>
      </c>
      <c r="Y39" s="11" t="n">
        <f aca="false">K39</f>
        <v>198</v>
      </c>
      <c r="Z39" s="11" t="n">
        <f aca="false">Y39</f>
        <v>198</v>
      </c>
    </row>
    <row r="40" customFormat="false" ht="13.9" hidden="false" customHeight="true" outlineLevel="0" collapsed="false">
      <c r="A40" s="1" t="n">
        <v>1</v>
      </c>
      <c r="B40" s="1" t="n">
        <v>1</v>
      </c>
      <c r="C40" s="1" t="n">
        <v>1</v>
      </c>
      <c r="D40" s="75" t="s">
        <v>21</v>
      </c>
      <c r="E40" s="76" t="n">
        <v>72</v>
      </c>
      <c r="F40" s="35" t="s">
        <v>25</v>
      </c>
      <c r="G40" s="36" t="n">
        <f aca="false">SUM(G39)</f>
        <v>145.6</v>
      </c>
      <c r="H40" s="36" t="n">
        <f aca="false">SUM(H39)</f>
        <v>161.25</v>
      </c>
      <c r="I40" s="36" t="n">
        <f aca="false">SUM(I39)</f>
        <v>149</v>
      </c>
      <c r="J40" s="36" t="n">
        <f aca="false">SUM(J39)</f>
        <v>180.3</v>
      </c>
      <c r="K40" s="36" t="n">
        <f aca="false">SUM(K39)</f>
        <v>198</v>
      </c>
      <c r="L40" s="36" t="n">
        <f aca="false">SUM(L39)</f>
        <v>0</v>
      </c>
      <c r="M40" s="36" t="n">
        <f aca="false">SUM(M39)</f>
        <v>0</v>
      </c>
      <c r="N40" s="36" t="n">
        <f aca="false">SUM(N39)</f>
        <v>0</v>
      </c>
      <c r="O40" s="36" t="n">
        <f aca="false">SUM(O39)</f>
        <v>0</v>
      </c>
      <c r="P40" s="36" t="n">
        <f aca="false">SUM(P39)</f>
        <v>198</v>
      </c>
      <c r="Q40" s="36" t="n">
        <f aca="false">SUM(Q39)</f>
        <v>0</v>
      </c>
      <c r="R40" s="37" t="n">
        <f aca="false">Q40/$P40</f>
        <v>0</v>
      </c>
      <c r="S40" s="36" t="n">
        <f aca="false">SUM(S39)</f>
        <v>0</v>
      </c>
      <c r="T40" s="37" t="n">
        <f aca="false">S40/$P40</f>
        <v>0</v>
      </c>
      <c r="U40" s="36" t="n">
        <f aca="false">SUM(U39)</f>
        <v>0</v>
      </c>
      <c r="V40" s="37" t="n">
        <f aca="false">U40/$P40</f>
        <v>0</v>
      </c>
      <c r="W40" s="36" t="n">
        <f aca="false">SUM(W39)</f>
        <v>0</v>
      </c>
      <c r="X40" s="37" t="n">
        <f aca="false">W40/$P40</f>
        <v>0</v>
      </c>
      <c r="Y40" s="36" t="n">
        <f aca="false">SUM(Y39)</f>
        <v>198</v>
      </c>
      <c r="Z40" s="36" t="n">
        <f aca="false">SUM(Z39)</f>
        <v>198</v>
      </c>
    </row>
    <row r="41" customFormat="false" ht="13.9" hidden="false" customHeight="true" outlineLevel="0" collapsed="false">
      <c r="A41" s="1" t="n">
        <v>1</v>
      </c>
      <c r="B41" s="1" t="n">
        <v>1</v>
      </c>
      <c r="C41" s="1" t="n">
        <v>1</v>
      </c>
      <c r="D41" s="77"/>
      <c r="E41" s="78"/>
      <c r="F41" s="13" t="s">
        <v>113</v>
      </c>
      <c r="G41" s="14" t="n">
        <f aca="false">G38+G40</f>
        <v>69566.37</v>
      </c>
      <c r="H41" s="14" t="n">
        <f aca="false">H38+H40</f>
        <v>77883.75</v>
      </c>
      <c r="I41" s="14" t="n">
        <f aca="false">I38+I40</f>
        <v>88363</v>
      </c>
      <c r="J41" s="14" t="n">
        <f aca="false">J38+J40</f>
        <v>84280.85</v>
      </c>
      <c r="K41" s="14" t="n">
        <f aca="false">K38+K40</f>
        <v>91342</v>
      </c>
      <c r="L41" s="14" t="n">
        <f aca="false">L38+L40</f>
        <v>0</v>
      </c>
      <c r="M41" s="14" t="n">
        <f aca="false">M38+M40</f>
        <v>0</v>
      </c>
      <c r="N41" s="14" t="n">
        <f aca="false">N38+N40</f>
        <v>0</v>
      </c>
      <c r="O41" s="14" t="n">
        <f aca="false">O38+O40</f>
        <v>0</v>
      </c>
      <c r="P41" s="14" t="n">
        <f aca="false">P38+P40</f>
        <v>91342</v>
      </c>
      <c r="Q41" s="14" t="n">
        <f aca="false">Q38+Q40</f>
        <v>0</v>
      </c>
      <c r="R41" s="15" t="n">
        <f aca="false">Q41/$P41</f>
        <v>0</v>
      </c>
      <c r="S41" s="14" t="n">
        <f aca="false">S38+S40</f>
        <v>0</v>
      </c>
      <c r="T41" s="15" t="n">
        <f aca="false">S41/$P41</f>
        <v>0</v>
      </c>
      <c r="U41" s="14" t="n">
        <f aca="false">U38+U40</f>
        <v>0</v>
      </c>
      <c r="V41" s="15" t="n">
        <f aca="false">U41/$P41</f>
        <v>0</v>
      </c>
      <c r="W41" s="14" t="n">
        <f aca="false">W38+W40</f>
        <v>0</v>
      </c>
      <c r="X41" s="15" t="n">
        <f aca="false">W41/$P41</f>
        <v>0</v>
      </c>
      <c r="Y41" s="14" t="n">
        <f aca="false">Y38+Y40</f>
        <v>107502</v>
      </c>
      <c r="Z41" s="14" t="n">
        <f aca="false">Z38+Z40</f>
        <v>115962</v>
      </c>
    </row>
    <row r="42" customFormat="false" ht="13.9" hidden="false" customHeight="true" outlineLevel="0" collapsed="false">
      <c r="D42" s="79"/>
      <c r="E42" s="31"/>
      <c r="F42" s="31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1"/>
      <c r="S42" s="80"/>
      <c r="T42" s="81"/>
      <c r="U42" s="80"/>
      <c r="V42" s="81"/>
      <c r="W42" s="80"/>
      <c r="X42" s="81"/>
      <c r="Y42" s="80"/>
      <c r="Z42" s="80"/>
    </row>
    <row r="43" customFormat="false" ht="13.9" hidden="false" customHeight="true" outlineLevel="0" collapsed="false">
      <c r="D43" s="60" t="s">
        <v>122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</row>
    <row r="44" customFormat="false" ht="13.9" hidden="false" customHeight="true" outlineLevel="0" collapsed="false">
      <c r="D44" s="7" t="s">
        <v>32</v>
      </c>
      <c r="E44" s="7" t="s">
        <v>33</v>
      </c>
      <c r="F44" s="7" t="s">
        <v>34</v>
      </c>
      <c r="G44" s="7" t="s">
        <v>1</v>
      </c>
      <c r="H44" s="7" t="s">
        <v>2</v>
      </c>
      <c r="I44" s="7" t="s">
        <v>3</v>
      </c>
      <c r="J44" s="7" t="s">
        <v>4</v>
      </c>
      <c r="K44" s="7" t="s">
        <v>5</v>
      </c>
      <c r="L44" s="7" t="s">
        <v>6</v>
      </c>
      <c r="M44" s="7" t="s">
        <v>7</v>
      </c>
      <c r="N44" s="7" t="s">
        <v>8</v>
      </c>
      <c r="O44" s="7" t="s">
        <v>9</v>
      </c>
      <c r="P44" s="7" t="s">
        <v>10</v>
      </c>
      <c r="Q44" s="7" t="s">
        <v>11</v>
      </c>
      <c r="R44" s="8" t="s">
        <v>12</v>
      </c>
      <c r="S44" s="7" t="s">
        <v>13</v>
      </c>
      <c r="T44" s="8" t="s">
        <v>14</v>
      </c>
      <c r="U44" s="7" t="s">
        <v>15</v>
      </c>
      <c r="V44" s="8" t="s">
        <v>16</v>
      </c>
      <c r="W44" s="7" t="s">
        <v>17</v>
      </c>
      <c r="X44" s="8" t="s">
        <v>18</v>
      </c>
      <c r="Y44" s="7" t="s">
        <v>19</v>
      </c>
      <c r="Z44" s="7" t="s">
        <v>20</v>
      </c>
    </row>
    <row r="45" customFormat="false" ht="13.9" hidden="false" customHeight="true" outlineLevel="0" collapsed="false">
      <c r="A45" s="1" t="n">
        <v>1</v>
      </c>
      <c r="B45" s="1" t="n">
        <v>1</v>
      </c>
      <c r="C45" s="1" t="n">
        <v>2</v>
      </c>
      <c r="D45" s="30" t="s">
        <v>117</v>
      </c>
      <c r="E45" s="10" t="n">
        <v>610</v>
      </c>
      <c r="F45" s="10" t="s">
        <v>118</v>
      </c>
      <c r="G45" s="11" t="n">
        <v>298.29</v>
      </c>
      <c r="H45" s="11" t="n">
        <v>310.47</v>
      </c>
      <c r="I45" s="11" t="n">
        <v>310</v>
      </c>
      <c r="J45" s="11" t="n">
        <v>1318.27</v>
      </c>
      <c r="K45" s="11" t="n">
        <f aca="false">príjmy!H99</f>
        <v>352</v>
      </c>
      <c r="L45" s="11"/>
      <c r="M45" s="11"/>
      <c r="N45" s="11"/>
      <c r="O45" s="11"/>
      <c r="P45" s="11" t="n">
        <f aca="false">K45+SUM(L45:O45)</f>
        <v>352</v>
      </c>
      <c r="Q45" s="11"/>
      <c r="R45" s="12" t="n">
        <f aca="false">Q45/$P45</f>
        <v>0</v>
      </c>
      <c r="S45" s="11"/>
      <c r="T45" s="12" t="n">
        <f aca="false">S45/$P45</f>
        <v>0</v>
      </c>
      <c r="U45" s="11"/>
      <c r="V45" s="12" t="n">
        <f aca="false">U45/$P45</f>
        <v>0</v>
      </c>
      <c r="W45" s="11"/>
      <c r="X45" s="12" t="n">
        <f aca="false">W45/$P45</f>
        <v>0</v>
      </c>
      <c r="Y45" s="11" t="n">
        <f aca="false">príjmy!V99</f>
        <v>352</v>
      </c>
      <c r="Z45" s="11" t="n">
        <f aca="false">príjmy!W99</f>
        <v>352</v>
      </c>
    </row>
    <row r="46" customFormat="false" ht="13.9" hidden="false" customHeight="true" outlineLevel="0" collapsed="false">
      <c r="A46" s="1" t="n">
        <v>1</v>
      </c>
      <c r="B46" s="1" t="n">
        <v>1</v>
      </c>
      <c r="C46" s="1" t="n">
        <v>2</v>
      </c>
      <c r="D46" s="30"/>
      <c r="E46" s="10" t="n">
        <v>620</v>
      </c>
      <c r="F46" s="10" t="s">
        <v>119</v>
      </c>
      <c r="G46" s="11" t="n">
        <v>0</v>
      </c>
      <c r="H46" s="11" t="n">
        <v>0</v>
      </c>
      <c r="I46" s="11" t="n">
        <v>0</v>
      </c>
      <c r="J46" s="11" t="n">
        <v>349.5</v>
      </c>
      <c r="K46" s="11" t="n">
        <v>0</v>
      </c>
      <c r="L46" s="11"/>
      <c r="M46" s="11"/>
      <c r="N46" s="11"/>
      <c r="O46" s="11"/>
      <c r="P46" s="11" t="n">
        <f aca="false">K46+SUM(L46:O46)</f>
        <v>0</v>
      </c>
      <c r="Q46" s="11"/>
      <c r="R46" s="12" t="e">
        <f aca="false">Q46/$P46</f>
        <v>#DIV/0!</v>
      </c>
      <c r="S46" s="11"/>
      <c r="T46" s="12" t="e">
        <f aca="false">S46/$P46</f>
        <v>#DIV/0!</v>
      </c>
      <c r="U46" s="11"/>
      <c r="V46" s="12" t="e">
        <f aca="false">U46/$P46</f>
        <v>#DIV/0!</v>
      </c>
      <c r="W46" s="11"/>
      <c r="X46" s="12" t="e">
        <f aca="false">W46/$P46</f>
        <v>#DIV/0!</v>
      </c>
      <c r="Y46" s="11" t="n">
        <v>0</v>
      </c>
      <c r="Z46" s="11" t="n">
        <v>0</v>
      </c>
    </row>
    <row r="47" customFormat="false" ht="13.9" hidden="false" customHeight="true" outlineLevel="0" collapsed="false">
      <c r="A47" s="1" t="n">
        <v>1</v>
      </c>
      <c r="B47" s="1" t="n">
        <v>1</v>
      </c>
      <c r="C47" s="1" t="n">
        <v>2</v>
      </c>
      <c r="D47" s="75" t="s">
        <v>21</v>
      </c>
      <c r="E47" s="35" t="n">
        <v>111</v>
      </c>
      <c r="F47" s="35" t="s">
        <v>123</v>
      </c>
      <c r="G47" s="36" t="n">
        <f aca="false">SUM(G45:G46)</f>
        <v>298.29</v>
      </c>
      <c r="H47" s="36" t="n">
        <f aca="false">SUM(H45:H46)</f>
        <v>310.47</v>
      </c>
      <c r="I47" s="36" t="n">
        <f aca="false">SUM(I45:I46)</f>
        <v>310</v>
      </c>
      <c r="J47" s="36" t="n">
        <f aca="false">SUM(J45:J46)</f>
        <v>1667.77</v>
      </c>
      <c r="K47" s="36" t="n">
        <f aca="false">SUM(K45:K46)</f>
        <v>352</v>
      </c>
      <c r="L47" s="36" t="n">
        <f aca="false">SUM(L45:L46)</f>
        <v>0</v>
      </c>
      <c r="M47" s="36" t="n">
        <f aca="false">SUM(M45:M46)</f>
        <v>0</v>
      </c>
      <c r="N47" s="36" t="n">
        <f aca="false">SUM(N45:N46)</f>
        <v>0</v>
      </c>
      <c r="O47" s="36" t="n">
        <f aca="false">SUM(O45:O46)</f>
        <v>0</v>
      </c>
      <c r="P47" s="36" t="n">
        <f aca="false">SUM(P45:P46)</f>
        <v>352</v>
      </c>
      <c r="Q47" s="36" t="n">
        <f aca="false">SUM(Q45:Q46)</f>
        <v>0</v>
      </c>
      <c r="R47" s="37" t="n">
        <f aca="false">Q47/$P47</f>
        <v>0</v>
      </c>
      <c r="S47" s="36" t="n">
        <f aca="false">SUM(S45:S46)</f>
        <v>0</v>
      </c>
      <c r="T47" s="37" t="n">
        <f aca="false">S47/$P47</f>
        <v>0</v>
      </c>
      <c r="U47" s="36" t="n">
        <f aca="false">SUM(U45:U46)</f>
        <v>0</v>
      </c>
      <c r="V47" s="37" t="n">
        <f aca="false">U47/$P47</f>
        <v>0</v>
      </c>
      <c r="W47" s="36" t="n">
        <f aca="false">SUM(W45:W46)</f>
        <v>0</v>
      </c>
      <c r="X47" s="37" t="n">
        <f aca="false">W47/$P47</f>
        <v>0</v>
      </c>
      <c r="Y47" s="36" t="n">
        <f aca="false">SUM(Y45:Y46)</f>
        <v>352</v>
      </c>
      <c r="Z47" s="36" t="n">
        <f aca="false">SUM(Z45:Z46)</f>
        <v>352</v>
      </c>
    </row>
    <row r="48" customFormat="false" ht="13.9" hidden="false" customHeight="true" outlineLevel="0" collapsed="false">
      <c r="A48" s="1" t="n">
        <v>1</v>
      </c>
      <c r="B48" s="1" t="n">
        <v>1</v>
      </c>
      <c r="C48" s="1" t="n">
        <v>2</v>
      </c>
      <c r="D48" s="74" t="s">
        <v>117</v>
      </c>
      <c r="E48" s="10" t="n">
        <v>610</v>
      </c>
      <c r="F48" s="10" t="s">
        <v>118</v>
      </c>
      <c r="G48" s="33" t="n">
        <v>53896.7</v>
      </c>
      <c r="H48" s="33" t="n">
        <v>57163.21</v>
      </c>
      <c r="I48" s="33" t="n">
        <v>60505</v>
      </c>
      <c r="J48" s="33" t="n">
        <v>63568.65</v>
      </c>
      <c r="K48" s="33" t="n">
        <v>65734</v>
      </c>
      <c r="L48" s="33"/>
      <c r="M48" s="33"/>
      <c r="N48" s="33"/>
      <c r="O48" s="33"/>
      <c r="P48" s="33" t="n">
        <f aca="false">K48+SUM(L48:O48)</f>
        <v>65734</v>
      </c>
      <c r="Q48" s="33"/>
      <c r="R48" s="34" t="n">
        <f aca="false">Q48/$P48</f>
        <v>0</v>
      </c>
      <c r="S48" s="33"/>
      <c r="T48" s="34" t="n">
        <f aca="false">S48/$P48</f>
        <v>0</v>
      </c>
      <c r="U48" s="33"/>
      <c r="V48" s="34" t="n">
        <f aca="false">U48/$P48</f>
        <v>0</v>
      </c>
      <c r="W48" s="33"/>
      <c r="X48" s="34" t="n">
        <f aca="false">W48/$P48</f>
        <v>0</v>
      </c>
      <c r="Y48" s="33" t="n">
        <v>71986</v>
      </c>
      <c r="Z48" s="33" t="n">
        <v>78863</v>
      </c>
    </row>
    <row r="49" customFormat="false" ht="13.9" hidden="false" customHeight="true" outlineLevel="0" collapsed="false">
      <c r="A49" s="1" t="n">
        <v>1</v>
      </c>
      <c r="B49" s="1" t="n">
        <v>1</v>
      </c>
      <c r="C49" s="1" t="n">
        <v>2</v>
      </c>
      <c r="D49" s="74"/>
      <c r="E49" s="10" t="n">
        <v>620</v>
      </c>
      <c r="F49" s="10" t="s">
        <v>119</v>
      </c>
      <c r="G49" s="11" t="n">
        <v>18796.07</v>
      </c>
      <c r="H49" s="11" t="n">
        <v>21110.48</v>
      </c>
      <c r="I49" s="11" t="n">
        <v>22598</v>
      </c>
      <c r="J49" s="11" t="n">
        <v>23647.39</v>
      </c>
      <c r="K49" s="11" t="n">
        <v>24642</v>
      </c>
      <c r="L49" s="11"/>
      <c r="M49" s="11"/>
      <c r="N49" s="11"/>
      <c r="O49" s="11"/>
      <c r="P49" s="11" t="n">
        <f aca="false">K49+SUM(L49:O49)</f>
        <v>24642</v>
      </c>
      <c r="Q49" s="11"/>
      <c r="R49" s="12" t="n">
        <f aca="false">Q49/$P49</f>
        <v>0</v>
      </c>
      <c r="S49" s="11"/>
      <c r="T49" s="12" t="n">
        <f aca="false">S49/$P49</f>
        <v>0</v>
      </c>
      <c r="U49" s="11"/>
      <c r="V49" s="12" t="n">
        <f aca="false">U49/$P49</f>
        <v>0</v>
      </c>
      <c r="W49" s="11"/>
      <c r="X49" s="12" t="n">
        <f aca="false">W49/$P49</f>
        <v>0</v>
      </c>
      <c r="Y49" s="11" t="n">
        <v>26951</v>
      </c>
      <c r="Z49" s="11" t="n">
        <v>29490</v>
      </c>
    </row>
    <row r="50" customFormat="false" ht="13.9" hidden="false" customHeight="true" outlineLevel="0" collapsed="false">
      <c r="A50" s="1" t="n">
        <v>1</v>
      </c>
      <c r="B50" s="1" t="n">
        <v>1</v>
      </c>
      <c r="C50" s="1" t="n">
        <v>2</v>
      </c>
      <c r="D50" s="74"/>
      <c r="E50" s="10" t="n">
        <v>630</v>
      </c>
      <c r="F50" s="10" t="s">
        <v>120</v>
      </c>
      <c r="G50" s="11" t="n">
        <v>4785.57</v>
      </c>
      <c r="H50" s="11" t="n">
        <v>4516.49</v>
      </c>
      <c r="I50" s="11" t="n">
        <f aca="false">4641+640</f>
        <v>5281</v>
      </c>
      <c r="J50" s="11" t="n">
        <v>5608.13</v>
      </c>
      <c r="K50" s="11" t="n">
        <v>6927</v>
      </c>
      <c r="L50" s="11"/>
      <c r="M50" s="11"/>
      <c r="N50" s="11"/>
      <c r="O50" s="11"/>
      <c r="P50" s="11" t="n">
        <f aca="false">K50+SUM(L50:O50)</f>
        <v>6927</v>
      </c>
      <c r="Q50" s="11"/>
      <c r="R50" s="12" t="n">
        <f aca="false">Q50/$P50</f>
        <v>0</v>
      </c>
      <c r="S50" s="11"/>
      <c r="T50" s="12" t="n">
        <f aca="false">S50/$P50</f>
        <v>0</v>
      </c>
      <c r="U50" s="11"/>
      <c r="V50" s="12" t="n">
        <f aca="false">U50/$P50</f>
        <v>0</v>
      </c>
      <c r="W50" s="11"/>
      <c r="X50" s="12" t="n">
        <f aca="false">W50/$P50</f>
        <v>0</v>
      </c>
      <c r="Y50" s="11" t="n">
        <v>7067</v>
      </c>
      <c r="Z50" s="11" t="n">
        <v>7068</v>
      </c>
    </row>
    <row r="51" customFormat="false" ht="13.9" hidden="false" customHeight="true" outlineLevel="0" collapsed="false">
      <c r="A51" s="1" t="n">
        <v>1</v>
      </c>
      <c r="B51" s="1" t="n">
        <v>1</v>
      </c>
      <c r="C51" s="1" t="n">
        <v>2</v>
      </c>
      <c r="D51" s="74"/>
      <c r="E51" s="10" t="n">
        <v>640</v>
      </c>
      <c r="F51" s="10" t="s">
        <v>121</v>
      </c>
      <c r="G51" s="11" t="n">
        <v>0</v>
      </c>
      <c r="H51" s="11" t="n">
        <v>132.54</v>
      </c>
      <c r="I51" s="11" t="n">
        <v>0</v>
      </c>
      <c r="J51" s="11" t="n">
        <v>134.83</v>
      </c>
      <c r="K51" s="11" t="n">
        <v>0</v>
      </c>
      <c r="L51" s="11"/>
      <c r="M51" s="11"/>
      <c r="N51" s="11"/>
      <c r="O51" s="11"/>
      <c r="P51" s="11" t="n">
        <f aca="false">K51+SUM(L51:O51)</f>
        <v>0</v>
      </c>
      <c r="Q51" s="11"/>
      <c r="R51" s="12" t="e">
        <f aca="false">Q51/$P51</f>
        <v>#DIV/0!</v>
      </c>
      <c r="S51" s="11"/>
      <c r="T51" s="12" t="e">
        <f aca="false">S51/$P51</f>
        <v>#DIV/0!</v>
      </c>
      <c r="U51" s="11"/>
      <c r="V51" s="12" t="e">
        <f aca="false">U51/$P51</f>
        <v>#DIV/0!</v>
      </c>
      <c r="W51" s="11"/>
      <c r="X51" s="12" t="e">
        <f aca="false">W51/$P51</f>
        <v>#DIV/0!</v>
      </c>
      <c r="Y51" s="11" t="n">
        <v>0</v>
      </c>
      <c r="Z51" s="11" t="n">
        <v>0</v>
      </c>
    </row>
    <row r="52" customFormat="false" ht="13.9" hidden="false" customHeight="true" outlineLevel="0" collapsed="false">
      <c r="A52" s="1" t="n">
        <v>1</v>
      </c>
      <c r="B52" s="1" t="n">
        <v>1</v>
      </c>
      <c r="C52" s="1" t="n">
        <v>2</v>
      </c>
      <c r="D52" s="75" t="s">
        <v>21</v>
      </c>
      <c r="E52" s="35" t="n">
        <v>41</v>
      </c>
      <c r="F52" s="35" t="s">
        <v>23</v>
      </c>
      <c r="G52" s="36" t="n">
        <f aca="false">SUM(G48:G51)</f>
        <v>77478.34</v>
      </c>
      <c r="H52" s="36" t="n">
        <f aca="false">SUM(H48:H51)</f>
        <v>82922.72</v>
      </c>
      <c r="I52" s="36" t="n">
        <f aca="false">SUM(I48:I51)</f>
        <v>88384</v>
      </c>
      <c r="J52" s="36" t="n">
        <f aca="false">SUM(J48:J51)</f>
        <v>92959</v>
      </c>
      <c r="K52" s="36" t="n">
        <f aca="false">SUM(K48:K51)</f>
        <v>97303</v>
      </c>
      <c r="L52" s="36" t="n">
        <f aca="false">SUM(L48:L51)</f>
        <v>0</v>
      </c>
      <c r="M52" s="36" t="n">
        <f aca="false">SUM(M48:M51)</f>
        <v>0</v>
      </c>
      <c r="N52" s="36" t="n">
        <f aca="false">SUM(N48:N51)</f>
        <v>0</v>
      </c>
      <c r="O52" s="36" t="n">
        <f aca="false">SUM(O48:O51)</f>
        <v>0</v>
      </c>
      <c r="P52" s="36" t="n">
        <f aca="false">SUM(P48:P51)</f>
        <v>97303</v>
      </c>
      <c r="Q52" s="36" t="n">
        <f aca="false">SUM(Q48:Q51)</f>
        <v>0</v>
      </c>
      <c r="R52" s="37" t="n">
        <f aca="false">Q52/$P52</f>
        <v>0</v>
      </c>
      <c r="S52" s="36" t="n">
        <f aca="false">SUM(S48:S51)</f>
        <v>0</v>
      </c>
      <c r="T52" s="37" t="n">
        <f aca="false">S52/$P52</f>
        <v>0</v>
      </c>
      <c r="U52" s="36" t="n">
        <f aca="false">SUM(U48:U51)</f>
        <v>0</v>
      </c>
      <c r="V52" s="37" t="n">
        <f aca="false">U52/$P52</f>
        <v>0</v>
      </c>
      <c r="W52" s="36" t="n">
        <f aca="false">SUM(W48:W51)</f>
        <v>0</v>
      </c>
      <c r="X52" s="37" t="n">
        <f aca="false">W52/$P52</f>
        <v>0</v>
      </c>
      <c r="Y52" s="36" t="n">
        <f aca="false">SUM(Y48:Y51)</f>
        <v>106004</v>
      </c>
      <c r="Z52" s="36" t="n">
        <f aca="false">SUM(Z48:Z51)</f>
        <v>115421</v>
      </c>
    </row>
    <row r="53" customFormat="false" ht="13.9" hidden="false" customHeight="true" outlineLevel="0" collapsed="false">
      <c r="A53" s="1" t="n">
        <v>1</v>
      </c>
      <c r="B53" s="1" t="n">
        <v>1</v>
      </c>
      <c r="C53" s="1" t="n">
        <v>2</v>
      </c>
      <c r="D53" s="10" t="s">
        <v>117</v>
      </c>
      <c r="E53" s="10" t="n">
        <v>640</v>
      </c>
      <c r="F53" s="10" t="s">
        <v>121</v>
      </c>
      <c r="G53" s="11" t="n">
        <v>550.55</v>
      </c>
      <c r="H53" s="11" t="n">
        <v>638.25</v>
      </c>
      <c r="I53" s="11" t="n">
        <v>643</v>
      </c>
      <c r="J53" s="11" t="n">
        <v>688.32</v>
      </c>
      <c r="K53" s="11" t="n">
        <v>773</v>
      </c>
      <c r="L53" s="11"/>
      <c r="M53" s="11"/>
      <c r="N53" s="11"/>
      <c r="O53" s="11"/>
      <c r="P53" s="11" t="n">
        <f aca="false">K53+SUM(L53:O53)</f>
        <v>773</v>
      </c>
      <c r="Q53" s="11"/>
      <c r="R53" s="12" t="n">
        <f aca="false">Q53/$P53</f>
        <v>0</v>
      </c>
      <c r="S53" s="11"/>
      <c r="T53" s="12" t="n">
        <f aca="false">S53/$P53</f>
        <v>0</v>
      </c>
      <c r="U53" s="11"/>
      <c r="V53" s="12" t="n">
        <f aca="false">U53/$P53</f>
        <v>0</v>
      </c>
      <c r="W53" s="11"/>
      <c r="X53" s="12" t="n">
        <f aca="false">W53/$P53</f>
        <v>0</v>
      </c>
      <c r="Y53" s="11" t="n">
        <f aca="false">K53</f>
        <v>773</v>
      </c>
      <c r="Z53" s="11" t="n">
        <f aca="false">Y53</f>
        <v>773</v>
      </c>
    </row>
    <row r="54" customFormat="false" ht="13.9" hidden="false" customHeight="true" outlineLevel="0" collapsed="false">
      <c r="A54" s="1" t="n">
        <v>1</v>
      </c>
      <c r="B54" s="1" t="n">
        <v>1</v>
      </c>
      <c r="C54" s="1" t="n">
        <v>2</v>
      </c>
      <c r="D54" s="75" t="s">
        <v>21</v>
      </c>
      <c r="E54" s="76" t="n">
        <v>72</v>
      </c>
      <c r="F54" s="35" t="s">
        <v>25</v>
      </c>
      <c r="G54" s="36" t="n">
        <f aca="false">SUM(G53)</f>
        <v>550.55</v>
      </c>
      <c r="H54" s="36" t="n">
        <f aca="false">SUM(H53)</f>
        <v>638.25</v>
      </c>
      <c r="I54" s="36" t="n">
        <f aca="false">SUM(I53)</f>
        <v>643</v>
      </c>
      <c r="J54" s="36" t="n">
        <f aca="false">SUM(J53)</f>
        <v>688.32</v>
      </c>
      <c r="K54" s="36" t="n">
        <f aca="false">SUM(K53)</f>
        <v>773</v>
      </c>
      <c r="L54" s="36" t="n">
        <f aca="false">SUM(L53)</f>
        <v>0</v>
      </c>
      <c r="M54" s="36" t="n">
        <f aca="false">SUM(M53)</f>
        <v>0</v>
      </c>
      <c r="N54" s="36" t="n">
        <f aca="false">SUM(N53)</f>
        <v>0</v>
      </c>
      <c r="O54" s="36" t="n">
        <f aca="false">SUM(O53)</f>
        <v>0</v>
      </c>
      <c r="P54" s="36" t="n">
        <f aca="false">SUM(P53)</f>
        <v>773</v>
      </c>
      <c r="Q54" s="36" t="n">
        <f aca="false">SUM(Q53)</f>
        <v>0</v>
      </c>
      <c r="R54" s="37" t="n">
        <f aca="false">Q54/$P54</f>
        <v>0</v>
      </c>
      <c r="S54" s="36" t="n">
        <f aca="false">SUM(S53)</f>
        <v>0</v>
      </c>
      <c r="T54" s="37" t="n">
        <f aca="false">S54/$P54</f>
        <v>0</v>
      </c>
      <c r="U54" s="36" t="n">
        <f aca="false">SUM(U53)</f>
        <v>0</v>
      </c>
      <c r="V54" s="37" t="n">
        <f aca="false">U54/$P54</f>
        <v>0</v>
      </c>
      <c r="W54" s="36" t="n">
        <f aca="false">SUM(W53)</f>
        <v>0</v>
      </c>
      <c r="X54" s="37" t="n">
        <f aca="false">W54/$P54</f>
        <v>0</v>
      </c>
      <c r="Y54" s="36" t="n">
        <f aca="false">SUM(Y53)</f>
        <v>773</v>
      </c>
      <c r="Z54" s="36" t="n">
        <f aca="false">SUM(Z53)</f>
        <v>773</v>
      </c>
    </row>
    <row r="55" customFormat="false" ht="13.9" hidden="false" customHeight="true" outlineLevel="0" collapsed="false">
      <c r="A55" s="1" t="n">
        <v>1</v>
      </c>
      <c r="B55" s="1" t="n">
        <v>1</v>
      </c>
      <c r="C55" s="1" t="n">
        <v>2</v>
      </c>
      <c r="D55" s="77"/>
      <c r="E55" s="78"/>
      <c r="F55" s="13" t="s">
        <v>113</v>
      </c>
      <c r="G55" s="14" t="n">
        <f aca="false">G47+G52+G54</f>
        <v>78327.18</v>
      </c>
      <c r="H55" s="14" t="n">
        <f aca="false">H47+H52+H54</f>
        <v>83871.44</v>
      </c>
      <c r="I55" s="14" t="n">
        <f aca="false">I47+I52+I54</f>
        <v>89337</v>
      </c>
      <c r="J55" s="14" t="n">
        <f aca="false">J47+J52+J54</f>
        <v>95315.09</v>
      </c>
      <c r="K55" s="14" t="n">
        <f aca="false">K47+K52+K54</f>
        <v>98428</v>
      </c>
      <c r="L55" s="14" t="n">
        <f aca="false">L47+L52+L54</f>
        <v>0</v>
      </c>
      <c r="M55" s="14" t="n">
        <f aca="false">M47+M52+M54</f>
        <v>0</v>
      </c>
      <c r="N55" s="14" t="n">
        <f aca="false">N47+N52+N54</f>
        <v>0</v>
      </c>
      <c r="O55" s="14" t="n">
        <f aca="false">O47+O52+O54</f>
        <v>0</v>
      </c>
      <c r="P55" s="14" t="n">
        <f aca="false">P47+P52+P54</f>
        <v>98428</v>
      </c>
      <c r="Q55" s="14" t="n">
        <f aca="false">Q47+Q52+Q54</f>
        <v>0</v>
      </c>
      <c r="R55" s="15" t="n">
        <f aca="false">Q55/$P55</f>
        <v>0</v>
      </c>
      <c r="S55" s="14" t="n">
        <f aca="false">S47+S52+S54</f>
        <v>0</v>
      </c>
      <c r="T55" s="15" t="n">
        <f aca="false">S55/$P55</f>
        <v>0</v>
      </c>
      <c r="U55" s="14" t="n">
        <f aca="false">U47+U52+U54</f>
        <v>0</v>
      </c>
      <c r="V55" s="15" t="n">
        <f aca="false">U55/$P55</f>
        <v>0</v>
      </c>
      <c r="W55" s="14" t="n">
        <f aca="false">W47+W52+W54</f>
        <v>0</v>
      </c>
      <c r="X55" s="15" t="n">
        <f aca="false">W55/$P55</f>
        <v>0</v>
      </c>
      <c r="Y55" s="14" t="n">
        <f aca="false">Y47+Y52+Y54</f>
        <v>107129</v>
      </c>
      <c r="Z55" s="14" t="n">
        <f aca="false">Z47+Z52+Z54</f>
        <v>116546</v>
      </c>
    </row>
    <row r="56" customFormat="false" ht="13.9" hidden="false" customHeight="true" outlineLevel="0" collapsed="false">
      <c r="D56" s="79"/>
      <c r="E56" s="31"/>
      <c r="F56" s="31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1"/>
      <c r="S56" s="80"/>
      <c r="T56" s="81"/>
      <c r="U56" s="80"/>
      <c r="V56" s="81"/>
      <c r="W56" s="80"/>
      <c r="X56" s="81"/>
      <c r="Y56" s="80"/>
      <c r="Z56" s="80"/>
    </row>
    <row r="57" customFormat="false" ht="13.9" hidden="false" customHeight="true" outlineLevel="0" collapsed="false">
      <c r="D57" s="60" t="s">
        <v>124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customFormat="false" ht="13.9" hidden="false" customHeight="true" outlineLevel="0" collapsed="false">
      <c r="D58" s="7" t="s">
        <v>32</v>
      </c>
      <c r="E58" s="7" t="s">
        <v>33</v>
      </c>
      <c r="F58" s="7" t="s">
        <v>34</v>
      </c>
      <c r="G58" s="7" t="s">
        <v>1</v>
      </c>
      <c r="H58" s="7" t="s">
        <v>2</v>
      </c>
      <c r="I58" s="7" t="s">
        <v>3</v>
      </c>
      <c r="J58" s="7" t="s">
        <v>4</v>
      </c>
      <c r="K58" s="7" t="s">
        <v>5</v>
      </c>
      <c r="L58" s="7" t="s">
        <v>6</v>
      </c>
      <c r="M58" s="7" t="s">
        <v>7</v>
      </c>
      <c r="N58" s="7" t="s">
        <v>8</v>
      </c>
      <c r="O58" s="7" t="s">
        <v>9</v>
      </c>
      <c r="P58" s="7" t="s">
        <v>10</v>
      </c>
      <c r="Q58" s="7" t="s">
        <v>11</v>
      </c>
      <c r="R58" s="8" t="s">
        <v>12</v>
      </c>
      <c r="S58" s="7" t="s">
        <v>13</v>
      </c>
      <c r="T58" s="8" t="s">
        <v>14</v>
      </c>
      <c r="U58" s="7" t="s">
        <v>15</v>
      </c>
      <c r="V58" s="8" t="s">
        <v>16</v>
      </c>
      <c r="W58" s="7" t="s">
        <v>17</v>
      </c>
      <c r="X58" s="8" t="s">
        <v>18</v>
      </c>
      <c r="Y58" s="7" t="s">
        <v>19</v>
      </c>
      <c r="Z58" s="7" t="s">
        <v>20</v>
      </c>
    </row>
    <row r="59" customFormat="false" ht="13.9" hidden="false" customHeight="true" outlineLevel="0" collapsed="false">
      <c r="A59" s="1" t="n">
        <v>1</v>
      </c>
      <c r="B59" s="1" t="n">
        <v>1</v>
      </c>
      <c r="C59" s="1" t="n">
        <v>3</v>
      </c>
      <c r="D59" s="74" t="s">
        <v>125</v>
      </c>
      <c r="E59" s="10" t="n">
        <v>610</v>
      </c>
      <c r="F59" s="10" t="s">
        <v>118</v>
      </c>
      <c r="G59" s="11" t="n">
        <v>4378</v>
      </c>
      <c r="H59" s="33" t="n">
        <v>4315.55</v>
      </c>
      <c r="I59" s="11" t="n">
        <v>6907</v>
      </c>
      <c r="J59" s="11" t="n">
        <v>8114</v>
      </c>
      <c r="K59" s="11" t="n">
        <v>10384</v>
      </c>
      <c r="L59" s="11"/>
      <c r="M59" s="11"/>
      <c r="N59" s="11"/>
      <c r="O59" s="11"/>
      <c r="P59" s="33" t="n">
        <f aca="false">K59+SUM(L59:O59)</f>
        <v>10384</v>
      </c>
      <c r="Q59" s="33"/>
      <c r="R59" s="34" t="n">
        <f aca="false">Q59/$P59</f>
        <v>0</v>
      </c>
      <c r="S59" s="33"/>
      <c r="T59" s="34" t="n">
        <f aca="false">S59/$P59</f>
        <v>0</v>
      </c>
      <c r="U59" s="33"/>
      <c r="V59" s="34" t="n">
        <f aca="false">U59/$P59</f>
        <v>0</v>
      </c>
      <c r="W59" s="33"/>
      <c r="X59" s="34" t="n">
        <f aca="false">W59/$P59</f>
        <v>0</v>
      </c>
      <c r="Y59" s="11" t="n">
        <v>11422</v>
      </c>
      <c r="Z59" s="11" t="n">
        <v>12564</v>
      </c>
    </row>
    <row r="60" customFormat="false" ht="13.9" hidden="false" customHeight="true" outlineLevel="0" collapsed="false">
      <c r="A60" s="1" t="n">
        <v>1</v>
      </c>
      <c r="B60" s="1" t="n">
        <v>1</v>
      </c>
      <c r="C60" s="1" t="n">
        <v>3</v>
      </c>
      <c r="D60" s="74"/>
      <c r="E60" s="10" t="n">
        <v>620</v>
      </c>
      <c r="F60" s="10" t="s">
        <v>119</v>
      </c>
      <c r="G60" s="11" t="n">
        <v>1277.92</v>
      </c>
      <c r="H60" s="33" t="n">
        <v>1335.44</v>
      </c>
      <c r="I60" s="11" t="n">
        <v>2138</v>
      </c>
      <c r="J60" s="11" t="n">
        <v>2545.7</v>
      </c>
      <c r="K60" s="11" t="n">
        <v>3265</v>
      </c>
      <c r="L60" s="11"/>
      <c r="M60" s="11"/>
      <c r="N60" s="11"/>
      <c r="O60" s="11"/>
      <c r="P60" s="33" t="n">
        <f aca="false">K60+SUM(L60:O60)</f>
        <v>3265</v>
      </c>
      <c r="Q60" s="33"/>
      <c r="R60" s="34" t="n">
        <f aca="false">Q60/$P60</f>
        <v>0</v>
      </c>
      <c r="S60" s="33"/>
      <c r="T60" s="34" t="n">
        <f aca="false">S60/$P60</f>
        <v>0</v>
      </c>
      <c r="U60" s="33"/>
      <c r="V60" s="34" t="n">
        <f aca="false">U60/$P60</f>
        <v>0</v>
      </c>
      <c r="W60" s="33"/>
      <c r="X60" s="34" t="n">
        <f aca="false">W60/$P60</f>
        <v>0</v>
      </c>
      <c r="Y60" s="11" t="n">
        <v>3592</v>
      </c>
      <c r="Z60" s="11" t="n">
        <v>3952</v>
      </c>
    </row>
    <row r="61" customFormat="false" ht="13.9" hidden="false" customHeight="true" outlineLevel="0" collapsed="false">
      <c r="A61" s="1" t="n">
        <v>1</v>
      </c>
      <c r="B61" s="1" t="n">
        <v>1</v>
      </c>
      <c r="C61" s="1" t="n">
        <v>3</v>
      </c>
      <c r="D61" s="74"/>
      <c r="E61" s="10" t="n">
        <v>630</v>
      </c>
      <c r="F61" s="10" t="s">
        <v>120</v>
      </c>
      <c r="G61" s="11" t="n">
        <v>1759.03</v>
      </c>
      <c r="H61" s="33" t="n">
        <v>1756.65</v>
      </c>
      <c r="I61" s="11" t="n">
        <f aca="false">247+1545</f>
        <v>1792</v>
      </c>
      <c r="J61" s="11" t="n">
        <v>2407.87</v>
      </c>
      <c r="K61" s="11" t="n">
        <v>2631</v>
      </c>
      <c r="L61" s="11"/>
      <c r="M61" s="11"/>
      <c r="N61" s="11"/>
      <c r="O61" s="11"/>
      <c r="P61" s="33" t="n">
        <f aca="false">K61+SUM(L61:O61)</f>
        <v>2631</v>
      </c>
      <c r="Q61" s="33"/>
      <c r="R61" s="34" t="n">
        <f aca="false">Q61/$P61</f>
        <v>0</v>
      </c>
      <c r="S61" s="33"/>
      <c r="T61" s="34" t="n">
        <f aca="false">S61/$P61</f>
        <v>0</v>
      </c>
      <c r="U61" s="33"/>
      <c r="V61" s="34" t="n">
        <f aca="false">U61/$P61</f>
        <v>0</v>
      </c>
      <c r="W61" s="33"/>
      <c r="X61" s="34" t="n">
        <f aca="false">W61/$P61</f>
        <v>0</v>
      </c>
      <c r="Y61" s="11" t="n">
        <v>2641</v>
      </c>
      <c r="Z61" s="11" t="n">
        <v>2651</v>
      </c>
    </row>
    <row r="62" customFormat="false" ht="13.9" hidden="false" customHeight="true" outlineLevel="0" collapsed="false">
      <c r="A62" s="1" t="n">
        <v>1</v>
      </c>
      <c r="B62" s="1" t="n">
        <v>1</v>
      </c>
      <c r="C62" s="1" t="n">
        <v>3</v>
      </c>
      <c r="D62" s="75" t="s">
        <v>21</v>
      </c>
      <c r="E62" s="35" t="n">
        <v>41</v>
      </c>
      <c r="F62" s="35" t="s">
        <v>23</v>
      </c>
      <c r="G62" s="36" t="n">
        <f aca="false">SUM(G59:G61)</f>
        <v>7414.95</v>
      </c>
      <c r="H62" s="36" t="n">
        <f aca="false">SUM(H59:H61)</f>
        <v>7407.64</v>
      </c>
      <c r="I62" s="36" t="n">
        <f aca="false">SUM(I59:I61)</f>
        <v>10837</v>
      </c>
      <c r="J62" s="36" t="n">
        <f aca="false">SUM(J59:J61)</f>
        <v>13067.57</v>
      </c>
      <c r="K62" s="36" t="n">
        <f aca="false">SUM(K59:K61)</f>
        <v>16280</v>
      </c>
      <c r="L62" s="36" t="n">
        <f aca="false">SUM(L59:L61)</f>
        <v>0</v>
      </c>
      <c r="M62" s="36" t="n">
        <f aca="false">SUM(M59:M61)</f>
        <v>0</v>
      </c>
      <c r="N62" s="36" t="n">
        <f aca="false">SUM(N59:N61)</f>
        <v>0</v>
      </c>
      <c r="O62" s="36" t="n">
        <f aca="false">SUM(O59:O61)</f>
        <v>0</v>
      </c>
      <c r="P62" s="36" t="n">
        <f aca="false">SUM(P59:P61)</f>
        <v>16280</v>
      </c>
      <c r="Q62" s="36" t="n">
        <f aca="false">SUM(Q59:Q61)</f>
        <v>0</v>
      </c>
      <c r="R62" s="37" t="n">
        <f aca="false">Q62/$P62</f>
        <v>0</v>
      </c>
      <c r="S62" s="36" t="n">
        <f aca="false">SUM(S59:S61)</f>
        <v>0</v>
      </c>
      <c r="T62" s="37" t="n">
        <f aca="false">S62/$P62</f>
        <v>0</v>
      </c>
      <c r="U62" s="36" t="n">
        <f aca="false">SUM(U59:U61)</f>
        <v>0</v>
      </c>
      <c r="V62" s="37" t="n">
        <f aca="false">U62/$P62</f>
        <v>0</v>
      </c>
      <c r="W62" s="36" t="n">
        <f aca="false">SUM(W59:W61)</f>
        <v>0</v>
      </c>
      <c r="X62" s="37" t="n">
        <f aca="false">W62/$P62</f>
        <v>0</v>
      </c>
      <c r="Y62" s="36" t="n">
        <f aca="false">SUM(Y59:Y61)</f>
        <v>17655</v>
      </c>
      <c r="Z62" s="36" t="n">
        <f aca="false">SUM(Z59:Z61)</f>
        <v>19167</v>
      </c>
    </row>
    <row r="63" customFormat="false" ht="13.9" hidden="false" customHeight="true" outlineLevel="0" collapsed="false">
      <c r="A63" s="1" t="n">
        <v>2</v>
      </c>
      <c r="B63" s="1" t="n">
        <v>2</v>
      </c>
      <c r="C63" s="1" t="n">
        <v>4</v>
      </c>
      <c r="D63" s="68" t="s">
        <v>125</v>
      </c>
      <c r="E63" s="10" t="n">
        <v>640</v>
      </c>
      <c r="F63" s="10" t="s">
        <v>121</v>
      </c>
      <c r="G63" s="11" t="n">
        <v>29.9</v>
      </c>
      <c r="H63" s="11" t="n">
        <v>33</v>
      </c>
      <c r="I63" s="11" t="n">
        <v>33</v>
      </c>
      <c r="J63" s="11" t="n">
        <v>65.79</v>
      </c>
      <c r="K63" s="11" t="n">
        <v>85</v>
      </c>
      <c r="L63" s="11"/>
      <c r="M63" s="11"/>
      <c r="N63" s="11"/>
      <c r="O63" s="11"/>
      <c r="P63" s="11" t="n">
        <f aca="false">K63+SUM(L63:O63)</f>
        <v>85</v>
      </c>
      <c r="Q63" s="11"/>
      <c r="R63" s="12" t="n">
        <f aca="false">Q63/$P63</f>
        <v>0</v>
      </c>
      <c r="S63" s="11"/>
      <c r="T63" s="12" t="n">
        <f aca="false">S63/$P63</f>
        <v>0</v>
      </c>
      <c r="U63" s="11"/>
      <c r="V63" s="12" t="n">
        <f aca="false">U63/$P63</f>
        <v>0</v>
      </c>
      <c r="W63" s="11"/>
      <c r="X63" s="12" t="n">
        <f aca="false">W63/$P63</f>
        <v>0</v>
      </c>
      <c r="Y63" s="11" t="n">
        <f aca="false">K63</f>
        <v>85</v>
      </c>
      <c r="Z63" s="11" t="n">
        <f aca="false">Y63</f>
        <v>85</v>
      </c>
    </row>
    <row r="64" customFormat="false" ht="13.9" hidden="false" customHeight="true" outlineLevel="0" collapsed="false">
      <c r="A64" s="1" t="n">
        <v>3</v>
      </c>
      <c r="B64" s="1" t="n">
        <v>3</v>
      </c>
      <c r="C64" s="1" t="n">
        <v>5</v>
      </c>
      <c r="D64" s="75" t="s">
        <v>21</v>
      </c>
      <c r="E64" s="35" t="n">
        <v>72</v>
      </c>
      <c r="F64" s="35" t="s">
        <v>25</v>
      </c>
      <c r="G64" s="36" t="n">
        <f aca="false">SUM(G63:G63)</f>
        <v>29.9</v>
      </c>
      <c r="H64" s="36" t="n">
        <f aca="false">SUM(H63:H63)</f>
        <v>33</v>
      </c>
      <c r="I64" s="36" t="n">
        <f aca="false">SUM(I63:I63)</f>
        <v>33</v>
      </c>
      <c r="J64" s="36" t="n">
        <f aca="false">SUM(J63:J63)</f>
        <v>65.79</v>
      </c>
      <c r="K64" s="36" t="n">
        <f aca="false">SUM(K63:K63)</f>
        <v>85</v>
      </c>
      <c r="L64" s="36" t="n">
        <f aca="false">SUM(L63:L63)</f>
        <v>0</v>
      </c>
      <c r="M64" s="36" t="n">
        <f aca="false">SUM(M63:M63)</f>
        <v>0</v>
      </c>
      <c r="N64" s="36" t="n">
        <f aca="false">SUM(N63:N63)</f>
        <v>0</v>
      </c>
      <c r="O64" s="36" t="n">
        <f aca="false">SUM(O63:O63)</f>
        <v>0</v>
      </c>
      <c r="P64" s="36" t="n">
        <f aca="false">SUM(P63:P63)</f>
        <v>85</v>
      </c>
      <c r="Q64" s="36" t="n">
        <f aca="false">SUM(Q63:Q63)</f>
        <v>0</v>
      </c>
      <c r="R64" s="37" t="n">
        <f aca="false">Q64/$P64</f>
        <v>0</v>
      </c>
      <c r="S64" s="36" t="n">
        <f aca="false">SUM(S63:S63)</f>
        <v>0</v>
      </c>
      <c r="T64" s="37" t="n">
        <f aca="false">S64/$P64</f>
        <v>0</v>
      </c>
      <c r="U64" s="36" t="n">
        <f aca="false">SUM(U63:U63)</f>
        <v>0</v>
      </c>
      <c r="V64" s="37" t="n">
        <f aca="false">U64/$P64</f>
        <v>0</v>
      </c>
      <c r="W64" s="36" t="n">
        <f aca="false">SUM(W63:W63)</f>
        <v>0</v>
      </c>
      <c r="X64" s="37" t="n">
        <f aca="false">W64/$P64</f>
        <v>0</v>
      </c>
      <c r="Y64" s="36" t="n">
        <f aca="false">SUM(Y63:Y63)</f>
        <v>85</v>
      </c>
      <c r="Z64" s="36" t="n">
        <f aca="false">SUM(Z63:Z63)</f>
        <v>85</v>
      </c>
    </row>
    <row r="65" customFormat="false" ht="13.9" hidden="false" customHeight="true" outlineLevel="0" collapsed="false">
      <c r="A65" s="1" t="n">
        <v>4</v>
      </c>
      <c r="B65" s="1" t="n">
        <v>4</v>
      </c>
      <c r="C65" s="1" t="n">
        <v>6</v>
      </c>
      <c r="D65" s="77"/>
      <c r="E65" s="78"/>
      <c r="F65" s="13" t="s">
        <v>113</v>
      </c>
      <c r="G65" s="14" t="n">
        <f aca="false">G62+G64</f>
        <v>7444.85</v>
      </c>
      <c r="H65" s="14" t="n">
        <f aca="false">H62+H64</f>
        <v>7440.64</v>
      </c>
      <c r="I65" s="14" t="n">
        <f aca="false">I62+I64</f>
        <v>10870</v>
      </c>
      <c r="J65" s="14" t="n">
        <f aca="false">J62+J64</f>
        <v>13133.36</v>
      </c>
      <c r="K65" s="14" t="n">
        <f aca="false">K62+K64</f>
        <v>16365</v>
      </c>
      <c r="L65" s="14" t="n">
        <f aca="false">L62+L64</f>
        <v>0</v>
      </c>
      <c r="M65" s="14" t="n">
        <f aca="false">M62+M64</f>
        <v>0</v>
      </c>
      <c r="N65" s="14" t="n">
        <f aca="false">N62+N64</f>
        <v>0</v>
      </c>
      <c r="O65" s="14" t="n">
        <f aca="false">O62+O64</f>
        <v>0</v>
      </c>
      <c r="P65" s="14" t="n">
        <f aca="false">P62+P64</f>
        <v>16365</v>
      </c>
      <c r="Q65" s="14" t="n">
        <f aca="false">Q62+Q64</f>
        <v>0</v>
      </c>
      <c r="R65" s="15" t="n">
        <f aca="false">Q65/$P65</f>
        <v>0</v>
      </c>
      <c r="S65" s="14" t="n">
        <f aca="false">S62+S64</f>
        <v>0</v>
      </c>
      <c r="T65" s="15" t="n">
        <f aca="false">S65/$P65</f>
        <v>0</v>
      </c>
      <c r="U65" s="14" t="n">
        <f aca="false">U62+U64</f>
        <v>0</v>
      </c>
      <c r="V65" s="15" t="n">
        <f aca="false">U65/$P65</f>
        <v>0</v>
      </c>
      <c r="W65" s="14" t="n">
        <f aca="false">W62+W64</f>
        <v>0</v>
      </c>
      <c r="X65" s="15" t="n">
        <f aca="false">W65/$P65</f>
        <v>0</v>
      </c>
      <c r="Y65" s="14" t="n">
        <f aca="false">Y62+Y64</f>
        <v>17740</v>
      </c>
      <c r="Z65" s="14" t="n">
        <f aca="false">Z62+Z64</f>
        <v>19252</v>
      </c>
    </row>
    <row r="66" customFormat="false" ht="13.9" hidden="false" customHeight="true" outlineLevel="0" collapsed="false">
      <c r="D66" s="79"/>
      <c r="E66" s="31"/>
      <c r="F66" s="31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1"/>
      <c r="S66" s="80"/>
      <c r="T66" s="81"/>
      <c r="U66" s="80"/>
      <c r="V66" s="81"/>
      <c r="W66" s="80"/>
      <c r="X66" s="81"/>
      <c r="Y66" s="80"/>
      <c r="Z66" s="80"/>
    </row>
    <row r="67" customFormat="false" ht="13.9" hidden="false" customHeight="true" outlineLevel="0" collapsed="false">
      <c r="D67" s="60" t="s">
        <v>126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customFormat="false" ht="13.9" hidden="false" customHeight="true" outlineLevel="0" collapsed="false">
      <c r="D68" s="7" t="s">
        <v>32</v>
      </c>
      <c r="E68" s="7" t="s">
        <v>33</v>
      </c>
      <c r="F68" s="7" t="s">
        <v>34</v>
      </c>
      <c r="G68" s="7" t="s">
        <v>1</v>
      </c>
      <c r="H68" s="7" t="s">
        <v>2</v>
      </c>
      <c r="I68" s="7" t="s">
        <v>3</v>
      </c>
      <c r="J68" s="7" t="s">
        <v>4</v>
      </c>
      <c r="K68" s="7" t="s">
        <v>5</v>
      </c>
      <c r="L68" s="7" t="s">
        <v>6</v>
      </c>
      <c r="M68" s="7" t="s">
        <v>7</v>
      </c>
      <c r="N68" s="7" t="s">
        <v>8</v>
      </c>
      <c r="O68" s="7" t="s">
        <v>9</v>
      </c>
      <c r="P68" s="7" t="s">
        <v>10</v>
      </c>
      <c r="Q68" s="7" t="s">
        <v>11</v>
      </c>
      <c r="R68" s="8" t="s">
        <v>12</v>
      </c>
      <c r="S68" s="7" t="s">
        <v>13</v>
      </c>
      <c r="T68" s="8" t="s">
        <v>14</v>
      </c>
      <c r="U68" s="7" t="s">
        <v>15</v>
      </c>
      <c r="V68" s="8" t="s">
        <v>16</v>
      </c>
      <c r="W68" s="7" t="s">
        <v>17</v>
      </c>
      <c r="X68" s="8" t="s">
        <v>18</v>
      </c>
      <c r="Y68" s="7" t="s">
        <v>19</v>
      </c>
      <c r="Z68" s="7" t="s">
        <v>20</v>
      </c>
    </row>
    <row r="69" customFormat="false" ht="13.9" hidden="false" customHeight="true" outlineLevel="0" collapsed="false">
      <c r="A69" s="1" t="n">
        <v>1</v>
      </c>
      <c r="B69" s="1" t="n">
        <v>1</v>
      </c>
      <c r="C69" s="1" t="n">
        <v>4</v>
      </c>
      <c r="D69" s="38" t="s">
        <v>117</v>
      </c>
      <c r="E69" s="10" t="n">
        <v>630</v>
      </c>
      <c r="F69" s="10" t="s">
        <v>120</v>
      </c>
      <c r="G69" s="11" t="n">
        <v>14593.72</v>
      </c>
      <c r="H69" s="11" t="n">
        <v>18200.67</v>
      </c>
      <c r="I69" s="11" t="n">
        <v>14236</v>
      </c>
      <c r="J69" s="11" t="n">
        <v>14039.46</v>
      </c>
      <c r="K69" s="11" t="n">
        <v>19227</v>
      </c>
      <c r="L69" s="11"/>
      <c r="M69" s="11"/>
      <c r="N69" s="11"/>
      <c r="O69" s="11"/>
      <c r="P69" s="11" t="n">
        <f aca="false">K69+SUM(L69:O69)</f>
        <v>19227</v>
      </c>
      <c r="Q69" s="11"/>
      <c r="R69" s="12" t="n">
        <f aca="false">Q69/$P69</f>
        <v>0</v>
      </c>
      <c r="S69" s="11"/>
      <c r="T69" s="12" t="n">
        <f aca="false">S69/$P69</f>
        <v>0</v>
      </c>
      <c r="U69" s="11"/>
      <c r="V69" s="12" t="n">
        <f aca="false">U69/$P69</f>
        <v>0</v>
      </c>
      <c r="W69" s="11"/>
      <c r="X69" s="12" t="n">
        <f aca="false">W69/$P69</f>
        <v>0</v>
      </c>
      <c r="Y69" s="11" t="n">
        <f aca="false">K69</f>
        <v>19227</v>
      </c>
      <c r="Z69" s="11" t="n">
        <f aca="false">Y69</f>
        <v>19227</v>
      </c>
    </row>
    <row r="70" customFormat="false" ht="13.9" hidden="false" customHeight="true" outlineLevel="0" collapsed="false">
      <c r="A70" s="1" t="n">
        <v>1</v>
      </c>
      <c r="B70" s="1" t="n">
        <v>1</v>
      </c>
      <c r="C70" s="1" t="n">
        <v>4</v>
      </c>
      <c r="D70" s="38"/>
      <c r="E70" s="10" t="n">
        <v>640</v>
      </c>
      <c r="F70" s="10" t="s">
        <v>121</v>
      </c>
      <c r="G70" s="11" t="n">
        <v>0</v>
      </c>
      <c r="H70" s="11" t="n">
        <v>0</v>
      </c>
      <c r="I70" s="11" t="n">
        <v>0</v>
      </c>
      <c r="J70" s="11" t="n">
        <v>258.5</v>
      </c>
      <c r="K70" s="11" t="n">
        <v>259</v>
      </c>
      <c r="L70" s="11"/>
      <c r="M70" s="11"/>
      <c r="N70" s="11"/>
      <c r="O70" s="11"/>
      <c r="P70" s="11" t="n">
        <f aca="false">K70+SUM(L70:O70)</f>
        <v>259</v>
      </c>
      <c r="Q70" s="11"/>
      <c r="R70" s="12" t="n">
        <f aca="false">Q70/$P70</f>
        <v>0</v>
      </c>
      <c r="S70" s="11"/>
      <c r="T70" s="12" t="n">
        <f aca="false">S70/$P70</f>
        <v>0</v>
      </c>
      <c r="U70" s="11"/>
      <c r="V70" s="12" t="n">
        <f aca="false">U70/$P70</f>
        <v>0</v>
      </c>
      <c r="W70" s="11"/>
      <c r="X70" s="12" t="n">
        <f aca="false">W70/$P70</f>
        <v>0</v>
      </c>
      <c r="Y70" s="11" t="n">
        <f aca="false">K70</f>
        <v>259</v>
      </c>
      <c r="Z70" s="11" t="n">
        <f aca="false">Y70</f>
        <v>259</v>
      </c>
    </row>
    <row r="71" customFormat="false" ht="13.9" hidden="false" customHeight="true" outlineLevel="0" collapsed="false">
      <c r="A71" s="1" t="n">
        <v>1</v>
      </c>
      <c r="B71" s="1" t="n">
        <v>1</v>
      </c>
      <c r="C71" s="1" t="n">
        <v>4</v>
      </c>
      <c r="D71" s="38" t="s">
        <v>125</v>
      </c>
      <c r="E71" s="10" t="n">
        <v>630</v>
      </c>
      <c r="F71" s="10" t="s">
        <v>127</v>
      </c>
      <c r="G71" s="11" t="n">
        <v>209.4</v>
      </c>
      <c r="H71" s="11" t="n">
        <v>234.69</v>
      </c>
      <c r="I71" s="11" t="n">
        <v>140</v>
      </c>
      <c r="J71" s="11" t="n">
        <v>251.79</v>
      </c>
      <c r="K71" s="11" t="n">
        <v>250</v>
      </c>
      <c r="L71" s="11"/>
      <c r="M71" s="11"/>
      <c r="N71" s="11"/>
      <c r="O71" s="11"/>
      <c r="P71" s="11" t="n">
        <f aca="false">K71+SUM(L71:O71)</f>
        <v>250</v>
      </c>
      <c r="Q71" s="11"/>
      <c r="R71" s="12" t="n">
        <f aca="false">Q71/$P71</f>
        <v>0</v>
      </c>
      <c r="S71" s="11"/>
      <c r="T71" s="12" t="n">
        <f aca="false">S71/$P71</f>
        <v>0</v>
      </c>
      <c r="U71" s="11"/>
      <c r="V71" s="12" t="n">
        <f aca="false">U71/$P71</f>
        <v>0</v>
      </c>
      <c r="W71" s="11"/>
      <c r="X71" s="12" t="n">
        <f aca="false">W71/$P71</f>
        <v>0</v>
      </c>
      <c r="Y71" s="11" t="n">
        <f aca="false">K71</f>
        <v>250</v>
      </c>
      <c r="Z71" s="11" t="n">
        <f aca="false">Y71</f>
        <v>250</v>
      </c>
    </row>
    <row r="72" customFormat="false" ht="13.9" hidden="false" customHeight="true" outlineLevel="0" collapsed="false">
      <c r="A72" s="1" t="n">
        <v>1</v>
      </c>
      <c r="B72" s="1" t="n">
        <v>1</v>
      </c>
      <c r="C72" s="1" t="n">
        <v>4</v>
      </c>
      <c r="D72" s="75" t="s">
        <v>21</v>
      </c>
      <c r="E72" s="35" t="n">
        <v>41</v>
      </c>
      <c r="F72" s="35" t="s">
        <v>23</v>
      </c>
      <c r="G72" s="36" t="n">
        <f aca="false">SUM(G69:G71)</f>
        <v>14803.12</v>
      </c>
      <c r="H72" s="36" t="n">
        <f aca="false">SUM(H69:H71)</f>
        <v>18435.36</v>
      </c>
      <c r="I72" s="36" t="n">
        <f aca="false">SUM(I69:I71)</f>
        <v>14376</v>
      </c>
      <c r="J72" s="36" t="n">
        <f aca="false">SUM(J69:J71)</f>
        <v>14549.75</v>
      </c>
      <c r="K72" s="36" t="n">
        <f aca="false">SUM(K69:K71)</f>
        <v>19736</v>
      </c>
      <c r="L72" s="36" t="n">
        <f aca="false">SUM(L69:L71)</f>
        <v>0</v>
      </c>
      <c r="M72" s="36" t="n">
        <f aca="false">SUM(M69:M71)</f>
        <v>0</v>
      </c>
      <c r="N72" s="36" t="n">
        <f aca="false">SUM(N69:N71)</f>
        <v>0</v>
      </c>
      <c r="O72" s="36" t="n">
        <f aca="false">SUM(O69:O71)</f>
        <v>0</v>
      </c>
      <c r="P72" s="36" t="n">
        <f aca="false">SUM(P69:P71)</f>
        <v>19736</v>
      </c>
      <c r="Q72" s="36" t="n">
        <f aca="false">SUM(Q69:Q71)</f>
        <v>0</v>
      </c>
      <c r="R72" s="37" t="n">
        <f aca="false">Q72/$P72</f>
        <v>0</v>
      </c>
      <c r="S72" s="36" t="n">
        <f aca="false">SUM(S69:S71)</f>
        <v>0</v>
      </c>
      <c r="T72" s="37" t="n">
        <f aca="false">S72/$P72</f>
        <v>0</v>
      </c>
      <c r="U72" s="36" t="n">
        <f aca="false">SUM(U69:U71)</f>
        <v>0</v>
      </c>
      <c r="V72" s="37" t="n">
        <f aca="false">U72/$P72</f>
        <v>0</v>
      </c>
      <c r="W72" s="36" t="n">
        <f aca="false">SUM(W69:W71)</f>
        <v>0</v>
      </c>
      <c r="X72" s="37" t="n">
        <f aca="false">W72/$P72</f>
        <v>0</v>
      </c>
      <c r="Y72" s="36" t="n">
        <f aca="false">SUM(Y69:Y71)</f>
        <v>19736</v>
      </c>
      <c r="Z72" s="36" t="n">
        <f aca="false">SUM(Z69:Z71)</f>
        <v>19736</v>
      </c>
    </row>
    <row r="73" customFormat="false" ht="13.9" hidden="false" customHeight="true" outlineLevel="0" collapsed="false">
      <c r="A73" s="1" t="n">
        <v>1</v>
      </c>
      <c r="B73" s="1" t="n">
        <v>1</v>
      </c>
      <c r="C73" s="1" t="n">
        <v>4</v>
      </c>
      <c r="D73" s="77"/>
      <c r="E73" s="78"/>
      <c r="F73" s="13" t="s">
        <v>113</v>
      </c>
      <c r="G73" s="14" t="n">
        <f aca="false">G72</f>
        <v>14803.12</v>
      </c>
      <c r="H73" s="14" t="n">
        <f aca="false">H72</f>
        <v>18435.36</v>
      </c>
      <c r="I73" s="14" t="n">
        <f aca="false">I72</f>
        <v>14376</v>
      </c>
      <c r="J73" s="14" t="n">
        <f aca="false">J72</f>
        <v>14549.75</v>
      </c>
      <c r="K73" s="14" t="n">
        <f aca="false">K72</f>
        <v>19736</v>
      </c>
      <c r="L73" s="14" t="n">
        <f aca="false">L72</f>
        <v>0</v>
      </c>
      <c r="M73" s="14" t="n">
        <f aca="false">M72</f>
        <v>0</v>
      </c>
      <c r="N73" s="14" t="n">
        <f aca="false">N72</f>
        <v>0</v>
      </c>
      <c r="O73" s="14" t="n">
        <f aca="false">O72</f>
        <v>0</v>
      </c>
      <c r="P73" s="14" t="n">
        <f aca="false">P72</f>
        <v>19736</v>
      </c>
      <c r="Q73" s="14" t="n">
        <f aca="false">Q72</f>
        <v>0</v>
      </c>
      <c r="R73" s="15" t="n">
        <f aca="false">Q73/$P73</f>
        <v>0</v>
      </c>
      <c r="S73" s="14" t="n">
        <f aca="false">S72</f>
        <v>0</v>
      </c>
      <c r="T73" s="15" t="n">
        <f aca="false">S73/$P73</f>
        <v>0</v>
      </c>
      <c r="U73" s="14" t="n">
        <f aca="false">U72</f>
        <v>0</v>
      </c>
      <c r="V73" s="15" t="n">
        <f aca="false">U73/$P73</f>
        <v>0</v>
      </c>
      <c r="W73" s="14" t="n">
        <f aca="false">W72</f>
        <v>0</v>
      </c>
      <c r="X73" s="15" t="n">
        <f aca="false">W73/$P73</f>
        <v>0</v>
      </c>
      <c r="Y73" s="14" t="n">
        <f aca="false">Y72</f>
        <v>19736</v>
      </c>
      <c r="Z73" s="14" t="n">
        <f aca="false">Z72</f>
        <v>19736</v>
      </c>
    </row>
    <row r="74" customFormat="false" ht="13.9" hidden="false" customHeight="true" outlineLevel="0" collapsed="false">
      <c r="D74" s="79"/>
      <c r="E74" s="31"/>
      <c r="F74" s="31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1"/>
      <c r="S74" s="80"/>
      <c r="T74" s="81"/>
      <c r="U74" s="80"/>
      <c r="V74" s="81"/>
      <c r="W74" s="80"/>
      <c r="X74" s="81"/>
      <c r="Y74" s="80"/>
      <c r="Z74" s="80"/>
    </row>
    <row r="75" customFormat="false" ht="13.9" hidden="false" customHeight="true" outlineLevel="0" collapsed="false">
      <c r="D75" s="79"/>
      <c r="E75" s="39" t="s">
        <v>56</v>
      </c>
      <c r="F75" s="17" t="s">
        <v>128</v>
      </c>
      <c r="G75" s="40" t="n">
        <v>2486.7</v>
      </c>
      <c r="H75" s="40" t="n">
        <v>2681.3</v>
      </c>
      <c r="I75" s="40" t="n">
        <v>2600</v>
      </c>
      <c r="J75" s="40" t="n">
        <v>2615.95</v>
      </c>
      <c r="K75" s="40" t="n">
        <v>2890</v>
      </c>
      <c r="L75" s="40"/>
      <c r="M75" s="40"/>
      <c r="N75" s="40"/>
      <c r="O75" s="40"/>
      <c r="P75" s="40" t="n">
        <f aca="false">K75+SUM(L75:O75)</f>
        <v>2890</v>
      </c>
      <c r="Q75" s="40"/>
      <c r="R75" s="41" t="n">
        <f aca="false">Q75/$P75</f>
        <v>0</v>
      </c>
      <c r="S75" s="40"/>
      <c r="T75" s="41" t="n">
        <f aca="false">S75/$P75</f>
        <v>0</v>
      </c>
      <c r="U75" s="40"/>
      <c r="V75" s="41" t="n">
        <f aca="false">U75/$P75</f>
        <v>0</v>
      </c>
      <c r="W75" s="40"/>
      <c r="X75" s="42" t="n">
        <f aca="false">W75/$P75</f>
        <v>0</v>
      </c>
      <c r="Y75" s="40" t="n">
        <f aca="false">K75</f>
        <v>2890</v>
      </c>
      <c r="Z75" s="43" t="n">
        <f aca="false">Y75</f>
        <v>2890</v>
      </c>
    </row>
    <row r="76" customFormat="false" ht="13.9" hidden="false" customHeight="true" outlineLevel="0" collapsed="false">
      <c r="D76" s="79"/>
      <c r="E76" s="44"/>
      <c r="F76" s="82" t="s">
        <v>129</v>
      </c>
      <c r="G76" s="83" t="n">
        <v>1844.33</v>
      </c>
      <c r="H76" s="83" t="n">
        <v>7331.48</v>
      </c>
      <c r="I76" s="83" t="n">
        <v>2000</v>
      </c>
      <c r="J76" s="83" t="n">
        <v>913.96</v>
      </c>
      <c r="K76" s="83" t="n">
        <v>10000</v>
      </c>
      <c r="L76" s="83"/>
      <c r="M76" s="83"/>
      <c r="N76" s="83"/>
      <c r="O76" s="83"/>
      <c r="P76" s="83" t="n">
        <f aca="false">K76+SUM(L76:O76)</f>
        <v>10000</v>
      </c>
      <c r="Q76" s="83"/>
      <c r="R76" s="84" t="n">
        <f aca="false">Q76/$P76</f>
        <v>0</v>
      </c>
      <c r="S76" s="83"/>
      <c r="T76" s="84" t="n">
        <f aca="false">S76/$P76</f>
        <v>0</v>
      </c>
      <c r="U76" s="83"/>
      <c r="V76" s="84" t="n">
        <f aca="false">U76/$P76</f>
        <v>0</v>
      </c>
      <c r="W76" s="83"/>
      <c r="X76" s="51" t="n">
        <f aca="false">W76/$P76</f>
        <v>0</v>
      </c>
      <c r="Y76" s="70" t="n">
        <v>2000</v>
      </c>
      <c r="Z76" s="48" t="n">
        <f aca="false">Y76</f>
        <v>2000</v>
      </c>
    </row>
    <row r="77" customFormat="false" ht="13.9" hidden="false" customHeight="true" outlineLevel="0" collapsed="false">
      <c r="D77" s="79"/>
      <c r="E77" s="44"/>
      <c r="F77" s="1" t="s">
        <v>130</v>
      </c>
      <c r="G77" s="46" t="n">
        <v>1671.38</v>
      </c>
      <c r="H77" s="46" t="n">
        <v>1284</v>
      </c>
      <c r="I77" s="46" t="n">
        <v>1605</v>
      </c>
      <c r="J77" s="46" t="n">
        <v>2178</v>
      </c>
      <c r="K77" s="46" t="n">
        <v>2178</v>
      </c>
      <c r="L77" s="46"/>
      <c r="M77" s="46"/>
      <c r="N77" s="46"/>
      <c r="O77" s="46"/>
      <c r="P77" s="46" t="n">
        <f aca="false">K77+SUM(L77:O77)</f>
        <v>2178</v>
      </c>
      <c r="Q77" s="46"/>
      <c r="R77" s="2" t="n">
        <f aca="false">Q77/$P77</f>
        <v>0</v>
      </c>
      <c r="S77" s="46"/>
      <c r="T77" s="2" t="n">
        <f aca="false">S77/$P77</f>
        <v>0</v>
      </c>
      <c r="U77" s="46"/>
      <c r="V77" s="2" t="n">
        <f aca="false">U77/$P77</f>
        <v>0</v>
      </c>
      <c r="W77" s="46"/>
      <c r="X77" s="47" t="n">
        <f aca="false">W77/$P77</f>
        <v>0</v>
      </c>
      <c r="Y77" s="46" t="n">
        <f aca="false">K77</f>
        <v>2178</v>
      </c>
      <c r="Z77" s="48" t="n">
        <f aca="false">Y77</f>
        <v>2178</v>
      </c>
    </row>
    <row r="78" customFormat="false" ht="13.9" hidden="false" customHeight="true" outlineLevel="0" collapsed="false">
      <c r="D78" s="79"/>
      <c r="E78" s="52"/>
      <c r="F78" s="85" t="s">
        <v>131</v>
      </c>
      <c r="G78" s="54" t="n">
        <v>1900.8</v>
      </c>
      <c r="H78" s="54" t="n">
        <v>661.26</v>
      </c>
      <c r="I78" s="54" t="n">
        <v>1901</v>
      </c>
      <c r="J78" s="54" t="n">
        <v>3249.6</v>
      </c>
      <c r="K78" s="54" t="n">
        <v>2141</v>
      </c>
      <c r="L78" s="54"/>
      <c r="M78" s="54"/>
      <c r="N78" s="54"/>
      <c r="O78" s="54"/>
      <c r="P78" s="54" t="n">
        <f aca="false">K78+SUM(L78:O78)</f>
        <v>2141</v>
      </c>
      <c r="Q78" s="54"/>
      <c r="R78" s="55" t="n">
        <f aca="false">Q78/$P78</f>
        <v>0</v>
      </c>
      <c r="S78" s="54"/>
      <c r="T78" s="55" t="n">
        <f aca="false">S78/$P78</f>
        <v>0</v>
      </c>
      <c r="U78" s="54"/>
      <c r="V78" s="55" t="n">
        <f aca="false">U78/$P78</f>
        <v>0</v>
      </c>
      <c r="W78" s="54"/>
      <c r="X78" s="56" t="n">
        <f aca="false">W78/$P78</f>
        <v>0</v>
      </c>
      <c r="Y78" s="54" t="n">
        <f aca="false">K78</f>
        <v>2141</v>
      </c>
      <c r="Z78" s="57" t="n">
        <f aca="false">Y78</f>
        <v>2141</v>
      </c>
    </row>
    <row r="79" customFormat="false" ht="13.9" hidden="false" customHeight="true" outlineLevel="0" collapsed="false">
      <c r="D79" s="79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S79" s="46"/>
      <c r="U79" s="46"/>
      <c r="W79" s="46"/>
      <c r="Y79" s="46"/>
      <c r="Z79" s="46"/>
    </row>
    <row r="80" customFormat="false" ht="13.9" hidden="false" customHeight="true" outlineLevel="0" collapsed="false">
      <c r="D80" s="60" t="s">
        <v>132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</row>
    <row r="81" customFormat="false" ht="13.9" hidden="false" customHeight="true" outlineLevel="0" collapsed="false">
      <c r="D81" s="7" t="s">
        <v>32</v>
      </c>
      <c r="E81" s="7" t="s">
        <v>33</v>
      </c>
      <c r="F81" s="7" t="s">
        <v>34</v>
      </c>
      <c r="G81" s="7" t="s">
        <v>1</v>
      </c>
      <c r="H81" s="7" t="s">
        <v>2</v>
      </c>
      <c r="I81" s="7" t="s">
        <v>3</v>
      </c>
      <c r="J81" s="7" t="s">
        <v>4</v>
      </c>
      <c r="K81" s="7" t="s">
        <v>5</v>
      </c>
      <c r="L81" s="7" t="s">
        <v>6</v>
      </c>
      <c r="M81" s="7" t="s">
        <v>7</v>
      </c>
      <c r="N81" s="7" t="s">
        <v>8</v>
      </c>
      <c r="O81" s="7" t="s">
        <v>9</v>
      </c>
      <c r="P81" s="7" t="s">
        <v>10</v>
      </c>
      <c r="Q81" s="7" t="s">
        <v>11</v>
      </c>
      <c r="R81" s="8" t="s">
        <v>12</v>
      </c>
      <c r="S81" s="7" t="s">
        <v>13</v>
      </c>
      <c r="T81" s="8" t="s">
        <v>14</v>
      </c>
      <c r="U81" s="7" t="s">
        <v>15</v>
      </c>
      <c r="V81" s="8" t="s">
        <v>16</v>
      </c>
      <c r="W81" s="7" t="s">
        <v>17</v>
      </c>
      <c r="X81" s="8" t="s">
        <v>18</v>
      </c>
      <c r="Y81" s="7" t="s">
        <v>19</v>
      </c>
      <c r="Z81" s="7" t="s">
        <v>20</v>
      </c>
    </row>
    <row r="82" customFormat="false" ht="13.9" hidden="false" customHeight="true" outlineLevel="0" collapsed="false">
      <c r="A82" s="1" t="n">
        <v>1</v>
      </c>
      <c r="B82" s="1" t="n">
        <v>1</v>
      </c>
      <c r="C82" s="1" t="n">
        <v>5</v>
      </c>
      <c r="D82" s="38" t="s">
        <v>117</v>
      </c>
      <c r="E82" s="10" t="n">
        <v>610</v>
      </c>
      <c r="F82" s="10" t="s">
        <v>118</v>
      </c>
      <c r="G82" s="11" t="n">
        <v>700</v>
      </c>
      <c r="H82" s="33" t="n">
        <v>660.66</v>
      </c>
      <c r="I82" s="11" t="n">
        <v>13283</v>
      </c>
      <c r="J82" s="11" t="n">
        <v>6153.5</v>
      </c>
      <c r="K82" s="11" t="n">
        <v>20861</v>
      </c>
      <c r="L82" s="11"/>
      <c r="M82" s="11"/>
      <c r="N82" s="11"/>
      <c r="O82" s="11"/>
      <c r="P82" s="33" t="n">
        <f aca="false">K82+SUM(L82:O82)</f>
        <v>20861</v>
      </c>
      <c r="Q82" s="33"/>
      <c r="R82" s="34" t="n">
        <f aca="false">Q82/$P82</f>
        <v>0</v>
      </c>
      <c r="S82" s="33"/>
      <c r="T82" s="34" t="n">
        <f aca="false">S82/$P82</f>
        <v>0</v>
      </c>
      <c r="U82" s="33"/>
      <c r="V82" s="34" t="n">
        <f aca="false">U82/$P82</f>
        <v>0</v>
      </c>
      <c r="W82" s="33"/>
      <c r="X82" s="34" t="n">
        <f aca="false">W82/$P82</f>
        <v>0</v>
      </c>
      <c r="Y82" s="11" t="n">
        <v>26508</v>
      </c>
      <c r="Z82" s="11" t="n">
        <v>29016</v>
      </c>
    </row>
    <row r="83" customFormat="false" ht="13.9" hidden="false" customHeight="true" outlineLevel="0" collapsed="false">
      <c r="A83" s="1" t="n">
        <v>1</v>
      </c>
      <c r="B83" s="1" t="n">
        <v>1</v>
      </c>
      <c r="C83" s="1" t="n">
        <v>5</v>
      </c>
      <c r="D83" s="38" t="s">
        <v>133</v>
      </c>
      <c r="E83" s="10" t="n">
        <v>620</v>
      </c>
      <c r="F83" s="10" t="s">
        <v>119</v>
      </c>
      <c r="G83" s="11" t="n">
        <v>458.04</v>
      </c>
      <c r="H83" s="33" t="n">
        <v>234.16</v>
      </c>
      <c r="I83" s="11" t="n">
        <v>5093</v>
      </c>
      <c r="J83" s="11" t="n">
        <v>2601.76</v>
      </c>
      <c r="K83" s="11" t="n">
        <v>7743</v>
      </c>
      <c r="L83" s="11"/>
      <c r="M83" s="11"/>
      <c r="N83" s="11"/>
      <c r="O83" s="11"/>
      <c r="P83" s="33" t="n">
        <f aca="false">K83+SUM(L83:O83)</f>
        <v>7743</v>
      </c>
      <c r="Q83" s="33"/>
      <c r="R83" s="34" t="n">
        <f aca="false">Q83/$P83</f>
        <v>0</v>
      </c>
      <c r="S83" s="33"/>
      <c r="T83" s="34" t="n">
        <f aca="false">S83/$P83</f>
        <v>0</v>
      </c>
      <c r="U83" s="33"/>
      <c r="V83" s="34" t="n">
        <f aca="false">U83/$P83</f>
        <v>0</v>
      </c>
      <c r="W83" s="33"/>
      <c r="X83" s="34" t="n">
        <f aca="false">W83/$P83</f>
        <v>0</v>
      </c>
      <c r="Y83" s="11" t="n">
        <v>9963</v>
      </c>
      <c r="Z83" s="11" t="n">
        <v>10838</v>
      </c>
    </row>
    <row r="84" customFormat="false" ht="13.9" hidden="false" customHeight="true" outlineLevel="0" collapsed="false">
      <c r="A84" s="1" t="n">
        <v>1</v>
      </c>
      <c r="B84" s="1" t="n">
        <v>1</v>
      </c>
      <c r="C84" s="1" t="n">
        <v>5</v>
      </c>
      <c r="D84" s="38" t="s">
        <v>134</v>
      </c>
      <c r="E84" s="10" t="n">
        <v>630</v>
      </c>
      <c r="F84" s="10" t="s">
        <v>120</v>
      </c>
      <c r="G84" s="11" t="n">
        <v>18565.44</v>
      </c>
      <c r="H84" s="33" t="n">
        <v>18617.55</v>
      </c>
      <c r="I84" s="11" t="n">
        <f aca="false">3160+21229</f>
        <v>24389</v>
      </c>
      <c r="J84" s="11" t="n">
        <v>29350.68</v>
      </c>
      <c r="K84" s="11" t="n">
        <v>44595</v>
      </c>
      <c r="L84" s="11"/>
      <c r="M84" s="11"/>
      <c r="N84" s="11"/>
      <c r="O84" s="11"/>
      <c r="P84" s="33" t="n">
        <f aca="false">K84+SUM(L84:O84)</f>
        <v>44595</v>
      </c>
      <c r="Q84" s="33"/>
      <c r="R84" s="34" t="n">
        <f aca="false">Q84/$P84</f>
        <v>0</v>
      </c>
      <c r="S84" s="33"/>
      <c r="T84" s="34" t="n">
        <f aca="false">S84/$P84</f>
        <v>0</v>
      </c>
      <c r="U84" s="33"/>
      <c r="V84" s="34" t="n">
        <f aca="false">U84/$P84</f>
        <v>0</v>
      </c>
      <c r="W84" s="33"/>
      <c r="X84" s="34" t="n">
        <f aca="false">W84/$P84</f>
        <v>0</v>
      </c>
      <c r="Y84" s="11" t="n">
        <v>42122</v>
      </c>
      <c r="Z84" s="11" t="n">
        <v>42115</v>
      </c>
    </row>
    <row r="85" customFormat="false" ht="13.9" hidden="false" customHeight="true" outlineLevel="0" collapsed="false">
      <c r="A85" s="1" t="n">
        <v>1</v>
      </c>
      <c r="B85" s="1" t="n">
        <v>1</v>
      </c>
      <c r="C85" s="1" t="n">
        <v>5</v>
      </c>
      <c r="D85" s="75" t="s">
        <v>21</v>
      </c>
      <c r="E85" s="35" t="n">
        <v>41</v>
      </c>
      <c r="F85" s="35" t="s">
        <v>23</v>
      </c>
      <c r="G85" s="36" t="n">
        <f aca="false">SUM(G82:G84)</f>
        <v>19723.48</v>
      </c>
      <c r="H85" s="36" t="n">
        <f aca="false">SUM(H82:H84)</f>
        <v>19512.37</v>
      </c>
      <c r="I85" s="36" t="n">
        <f aca="false">SUM(I82:I84)</f>
        <v>42765</v>
      </c>
      <c r="J85" s="36" t="n">
        <f aca="false">SUM(J82:J84)</f>
        <v>38105.94</v>
      </c>
      <c r="K85" s="36" t="n">
        <f aca="false">SUM(K82:K84)</f>
        <v>73199</v>
      </c>
      <c r="L85" s="36" t="n">
        <f aca="false">SUM(L82:L84)</f>
        <v>0</v>
      </c>
      <c r="M85" s="36" t="n">
        <f aca="false">SUM(M82:M84)</f>
        <v>0</v>
      </c>
      <c r="N85" s="36" t="n">
        <f aca="false">SUM(N82:N84)</f>
        <v>0</v>
      </c>
      <c r="O85" s="36" t="n">
        <f aca="false">SUM(O82:O84)</f>
        <v>0</v>
      </c>
      <c r="P85" s="36" t="n">
        <f aca="false">SUM(P82:P84)</f>
        <v>73199</v>
      </c>
      <c r="Q85" s="36" t="n">
        <f aca="false">SUM(Q82:Q84)</f>
        <v>0</v>
      </c>
      <c r="R85" s="37" t="n">
        <f aca="false">Q85/$P85</f>
        <v>0</v>
      </c>
      <c r="S85" s="36" t="n">
        <f aca="false">SUM(S82:S84)</f>
        <v>0</v>
      </c>
      <c r="T85" s="37" t="n">
        <f aca="false">S85/$P85</f>
        <v>0</v>
      </c>
      <c r="U85" s="36" t="n">
        <f aca="false">SUM(U82:U84)</f>
        <v>0</v>
      </c>
      <c r="V85" s="37" t="n">
        <f aca="false">U85/$P85</f>
        <v>0</v>
      </c>
      <c r="W85" s="36" t="n">
        <f aca="false">SUM(W82:W84)</f>
        <v>0</v>
      </c>
      <c r="X85" s="37" t="n">
        <f aca="false">W85/$P85</f>
        <v>0</v>
      </c>
      <c r="Y85" s="36" t="n">
        <f aca="false">SUM(Y82:Y84)</f>
        <v>78593</v>
      </c>
      <c r="Z85" s="36" t="n">
        <f aca="false">SUM(Z82:Z84)</f>
        <v>81969</v>
      </c>
    </row>
    <row r="86" customFormat="false" ht="13.9" hidden="false" customHeight="true" outlineLevel="0" collapsed="false">
      <c r="A86" s="1" t="n">
        <v>1</v>
      </c>
      <c r="B86" s="1" t="n">
        <v>1</v>
      </c>
      <c r="C86" s="1" t="n">
        <v>5</v>
      </c>
      <c r="D86" s="68" t="s">
        <v>117</v>
      </c>
      <c r="E86" s="10" t="n">
        <v>640</v>
      </c>
      <c r="F86" s="10" t="s">
        <v>121</v>
      </c>
      <c r="G86" s="11" t="n">
        <v>0</v>
      </c>
      <c r="H86" s="11" t="n">
        <v>6</v>
      </c>
      <c r="I86" s="11" t="n">
        <v>20</v>
      </c>
      <c r="J86" s="11" t="n">
        <v>132.69</v>
      </c>
      <c r="K86" s="11" t="n">
        <v>386</v>
      </c>
      <c r="L86" s="11"/>
      <c r="M86" s="11"/>
      <c r="N86" s="11"/>
      <c r="O86" s="11"/>
      <c r="P86" s="11" t="n">
        <f aca="false">K86+SUM(L86:O86)</f>
        <v>386</v>
      </c>
      <c r="Q86" s="11"/>
      <c r="R86" s="12" t="n">
        <f aca="false">Q86/$P86</f>
        <v>0</v>
      </c>
      <c r="S86" s="11"/>
      <c r="T86" s="12" t="n">
        <f aca="false">S86/$P86</f>
        <v>0</v>
      </c>
      <c r="U86" s="11"/>
      <c r="V86" s="12" t="n">
        <f aca="false">U86/$P86</f>
        <v>0</v>
      </c>
      <c r="W86" s="11"/>
      <c r="X86" s="12" t="n">
        <f aca="false">W86/$P86</f>
        <v>0</v>
      </c>
      <c r="Y86" s="11" t="n">
        <f aca="false">K86</f>
        <v>386</v>
      </c>
      <c r="Z86" s="11" t="n">
        <f aca="false">Y86</f>
        <v>386</v>
      </c>
    </row>
    <row r="87" customFormat="false" ht="13.9" hidden="false" customHeight="true" outlineLevel="0" collapsed="false">
      <c r="A87" s="1" t="n">
        <v>1</v>
      </c>
      <c r="B87" s="1" t="n">
        <v>1</v>
      </c>
      <c r="C87" s="1" t="n">
        <v>5</v>
      </c>
      <c r="D87" s="75" t="s">
        <v>21</v>
      </c>
      <c r="E87" s="35" t="n">
        <v>72</v>
      </c>
      <c r="F87" s="35" t="s">
        <v>25</v>
      </c>
      <c r="G87" s="36" t="n">
        <f aca="false">SUM(G86:G86)</f>
        <v>0</v>
      </c>
      <c r="H87" s="36" t="n">
        <f aca="false">SUM(H86:H86)</f>
        <v>6</v>
      </c>
      <c r="I87" s="36" t="n">
        <f aca="false">SUM(I86:I86)</f>
        <v>20</v>
      </c>
      <c r="J87" s="36" t="n">
        <f aca="false">SUM(J86:J86)</f>
        <v>132.69</v>
      </c>
      <c r="K87" s="36" t="n">
        <f aca="false">SUM(K86:K86)</f>
        <v>386</v>
      </c>
      <c r="L87" s="36" t="n">
        <f aca="false">SUM(L86:L86)</f>
        <v>0</v>
      </c>
      <c r="M87" s="36" t="n">
        <f aca="false">SUM(M86:M86)</f>
        <v>0</v>
      </c>
      <c r="N87" s="36" t="n">
        <f aca="false">SUM(N86:N86)</f>
        <v>0</v>
      </c>
      <c r="O87" s="36" t="n">
        <f aca="false">SUM(O86:O86)</f>
        <v>0</v>
      </c>
      <c r="P87" s="36" t="n">
        <f aca="false">SUM(P86:P86)</f>
        <v>386</v>
      </c>
      <c r="Q87" s="36" t="n">
        <f aca="false">SUM(Q86:Q86)</f>
        <v>0</v>
      </c>
      <c r="R87" s="37" t="n">
        <f aca="false">Q87/$P87</f>
        <v>0</v>
      </c>
      <c r="S87" s="36" t="n">
        <f aca="false">SUM(S86:S86)</f>
        <v>0</v>
      </c>
      <c r="T87" s="37" t="n">
        <f aca="false">S87/$P87</f>
        <v>0</v>
      </c>
      <c r="U87" s="36" t="n">
        <f aca="false">SUM(U86:U86)</f>
        <v>0</v>
      </c>
      <c r="V87" s="37" t="n">
        <f aca="false">U87/$P87</f>
        <v>0</v>
      </c>
      <c r="W87" s="36" t="n">
        <f aca="false">SUM(W86:W86)</f>
        <v>0</v>
      </c>
      <c r="X87" s="37" t="n">
        <f aca="false">W87/$P87</f>
        <v>0</v>
      </c>
      <c r="Y87" s="36" t="n">
        <f aca="false">SUM(Y86:Y86)</f>
        <v>386</v>
      </c>
      <c r="Z87" s="36" t="n">
        <f aca="false">SUM(Z86:Z86)</f>
        <v>386</v>
      </c>
    </row>
    <row r="88" customFormat="false" ht="13.9" hidden="false" customHeight="true" outlineLevel="0" collapsed="false">
      <c r="A88" s="1" t="n">
        <v>1</v>
      </c>
      <c r="B88" s="1" t="n">
        <v>1</v>
      </c>
      <c r="C88" s="1" t="n">
        <v>5</v>
      </c>
      <c r="D88" s="77"/>
      <c r="E88" s="78"/>
      <c r="F88" s="13" t="s">
        <v>113</v>
      </c>
      <c r="G88" s="14" t="n">
        <f aca="false">G85+G87</f>
        <v>19723.48</v>
      </c>
      <c r="H88" s="14" t="n">
        <f aca="false">H85+H87</f>
        <v>19518.37</v>
      </c>
      <c r="I88" s="14" t="n">
        <f aca="false">I85+I87</f>
        <v>42785</v>
      </c>
      <c r="J88" s="14" t="n">
        <f aca="false">J85+J87</f>
        <v>38238.63</v>
      </c>
      <c r="K88" s="14" t="n">
        <f aca="false">K85+K87</f>
        <v>73585</v>
      </c>
      <c r="L88" s="14" t="n">
        <f aca="false">L85+L87</f>
        <v>0</v>
      </c>
      <c r="M88" s="14" t="n">
        <f aca="false">M85+M87</f>
        <v>0</v>
      </c>
      <c r="N88" s="14" t="n">
        <f aca="false">N85+N87</f>
        <v>0</v>
      </c>
      <c r="O88" s="14" t="n">
        <f aca="false">O85+O87</f>
        <v>0</v>
      </c>
      <c r="P88" s="14" t="n">
        <f aca="false">P85+P87</f>
        <v>73585</v>
      </c>
      <c r="Q88" s="14" t="n">
        <f aca="false">Q85+Q87</f>
        <v>0</v>
      </c>
      <c r="R88" s="15" t="n">
        <f aca="false">Q88/$P88</f>
        <v>0</v>
      </c>
      <c r="S88" s="14" t="n">
        <f aca="false">S85+S87</f>
        <v>0</v>
      </c>
      <c r="T88" s="15" t="n">
        <f aca="false">S88/$P88</f>
        <v>0</v>
      </c>
      <c r="U88" s="14" t="n">
        <f aca="false">U85+U87</f>
        <v>0</v>
      </c>
      <c r="V88" s="15" t="n">
        <f aca="false">U88/$P88</f>
        <v>0</v>
      </c>
      <c r="W88" s="14" t="n">
        <f aca="false">W85+W87</f>
        <v>0</v>
      </c>
      <c r="X88" s="15" t="n">
        <f aca="false">W88/$P88</f>
        <v>0</v>
      </c>
      <c r="Y88" s="14" t="n">
        <f aca="false">Y85+Y87</f>
        <v>78979</v>
      </c>
      <c r="Z88" s="14" t="n">
        <f aca="false">Z85+Z87</f>
        <v>82355</v>
      </c>
    </row>
    <row r="89" customFormat="false" ht="13.9" hidden="false" customHeight="true" outlineLevel="0" collapsed="false">
      <c r="D89" s="79"/>
      <c r="E89" s="31"/>
      <c r="F89" s="31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1"/>
      <c r="S89" s="80"/>
      <c r="T89" s="81"/>
      <c r="U89" s="80"/>
      <c r="V89" s="81"/>
      <c r="W89" s="80"/>
      <c r="X89" s="81"/>
      <c r="Y89" s="80"/>
      <c r="Z89" s="80"/>
    </row>
    <row r="90" customFormat="false" ht="13.9" hidden="false" customHeight="true" outlineLevel="0" collapsed="false">
      <c r="D90" s="79"/>
      <c r="E90" s="39" t="s">
        <v>56</v>
      </c>
      <c r="F90" s="17" t="s">
        <v>135</v>
      </c>
      <c r="G90" s="40" t="n">
        <v>1161.42</v>
      </c>
      <c r="H90" s="40" t="n">
        <v>981.75</v>
      </c>
      <c r="I90" s="40" t="n">
        <v>1635</v>
      </c>
      <c r="J90" s="40" t="n">
        <v>1361.02</v>
      </c>
      <c r="K90" s="40" t="n">
        <v>3609</v>
      </c>
      <c r="L90" s="40"/>
      <c r="M90" s="40"/>
      <c r="N90" s="40"/>
      <c r="O90" s="40"/>
      <c r="P90" s="40" t="n">
        <f aca="false">K90+SUM(L90:O90)</f>
        <v>3609</v>
      </c>
      <c r="Q90" s="40"/>
      <c r="R90" s="41" t="n">
        <f aca="false">Q90/$P90</f>
        <v>0</v>
      </c>
      <c r="S90" s="40"/>
      <c r="T90" s="41" t="n">
        <f aca="false">S90/$P90</f>
        <v>0</v>
      </c>
      <c r="U90" s="40"/>
      <c r="V90" s="41" t="n">
        <f aca="false">U90/$P90</f>
        <v>0</v>
      </c>
      <c r="W90" s="40"/>
      <c r="X90" s="42" t="n">
        <f aca="false">W90/$P90</f>
        <v>0</v>
      </c>
      <c r="Y90" s="40" t="n">
        <f aca="false">K90</f>
        <v>3609</v>
      </c>
      <c r="Z90" s="43" t="n">
        <f aca="false">Y90</f>
        <v>3609</v>
      </c>
    </row>
    <row r="91" customFormat="false" ht="13.9" hidden="false" customHeight="true" outlineLevel="0" collapsed="false">
      <c r="D91" s="79"/>
      <c r="E91" s="44"/>
      <c r="F91" s="1" t="s">
        <v>136</v>
      </c>
      <c r="G91" s="46" t="n">
        <v>1457.25</v>
      </c>
      <c r="H91" s="46" t="n">
        <v>1522.8</v>
      </c>
      <c r="I91" s="46" t="n">
        <v>4497</v>
      </c>
      <c r="J91" s="46" t="n">
        <v>4493.5</v>
      </c>
      <c r="K91" s="46" t="n">
        <v>12403</v>
      </c>
      <c r="L91" s="46"/>
      <c r="M91" s="46"/>
      <c r="N91" s="46"/>
      <c r="O91" s="46"/>
      <c r="P91" s="46" t="n">
        <f aca="false">K91+SUM(L91:O91)</f>
        <v>12403</v>
      </c>
      <c r="Q91" s="46"/>
      <c r="R91" s="2" t="n">
        <f aca="false">Q91/$P91</f>
        <v>0</v>
      </c>
      <c r="S91" s="46"/>
      <c r="T91" s="2" t="n">
        <f aca="false">S91/$P91</f>
        <v>0</v>
      </c>
      <c r="U91" s="46"/>
      <c r="V91" s="2" t="n">
        <f aca="false">U91/$P91</f>
        <v>0</v>
      </c>
      <c r="W91" s="46"/>
      <c r="X91" s="47" t="n">
        <f aca="false">W91/$P91</f>
        <v>0</v>
      </c>
      <c r="Y91" s="46" t="n">
        <f aca="false">K91</f>
        <v>12403</v>
      </c>
      <c r="Z91" s="48" t="n">
        <f aca="false">Y91</f>
        <v>12403</v>
      </c>
    </row>
    <row r="92" customFormat="false" ht="13.9" hidden="false" customHeight="true" outlineLevel="0" collapsed="false">
      <c r="D92" s="79"/>
      <c r="E92" s="44"/>
      <c r="F92" s="1" t="s">
        <v>137</v>
      </c>
      <c r="G92" s="46" t="n">
        <v>1831</v>
      </c>
      <c r="H92" s="46" t="n">
        <v>1845.31</v>
      </c>
      <c r="I92" s="46" t="n">
        <v>1831</v>
      </c>
      <c r="J92" s="46" t="n">
        <v>1923.15</v>
      </c>
      <c r="K92" s="46" t="n">
        <v>1950</v>
      </c>
      <c r="L92" s="46"/>
      <c r="M92" s="46"/>
      <c r="N92" s="46"/>
      <c r="O92" s="46"/>
      <c r="P92" s="46" t="n">
        <f aca="false">K92+SUM(L92:O92)</f>
        <v>1950</v>
      </c>
      <c r="Q92" s="46"/>
      <c r="R92" s="2" t="n">
        <f aca="false">Q92/$P92</f>
        <v>0</v>
      </c>
      <c r="S92" s="46"/>
      <c r="T92" s="2" t="n">
        <f aca="false">S92/$P92</f>
        <v>0</v>
      </c>
      <c r="U92" s="46"/>
      <c r="V92" s="2" t="n">
        <f aca="false">U92/$P92</f>
        <v>0</v>
      </c>
      <c r="W92" s="46"/>
      <c r="X92" s="47" t="n">
        <f aca="false">W92/$P92</f>
        <v>0</v>
      </c>
      <c r="Y92" s="46" t="n">
        <f aca="false">K92</f>
        <v>1950</v>
      </c>
      <c r="Z92" s="48" t="n">
        <f aca="false">Y92</f>
        <v>1950</v>
      </c>
    </row>
    <row r="93" customFormat="false" ht="13.9" hidden="false" customHeight="true" outlineLevel="0" collapsed="false">
      <c r="D93" s="79"/>
      <c r="E93" s="44"/>
      <c r="F93" s="1" t="s">
        <v>138</v>
      </c>
      <c r="G93" s="46" t="n">
        <v>1483</v>
      </c>
      <c r="H93" s="46" t="n">
        <v>4552.34</v>
      </c>
      <c r="I93" s="46" t="n">
        <v>2380</v>
      </c>
      <c r="J93" s="46" t="n">
        <v>6812.17</v>
      </c>
      <c r="K93" s="46" t="n">
        <v>6800</v>
      </c>
      <c r="L93" s="46"/>
      <c r="M93" s="46"/>
      <c r="N93" s="46"/>
      <c r="O93" s="46"/>
      <c r="P93" s="46" t="n">
        <f aca="false">K93+SUM(L93:O93)</f>
        <v>6800</v>
      </c>
      <c r="Q93" s="46"/>
      <c r="R93" s="2" t="n">
        <f aca="false">Q93/$P93</f>
        <v>0</v>
      </c>
      <c r="S93" s="46"/>
      <c r="T93" s="2" t="n">
        <f aca="false">S93/$P93</f>
        <v>0</v>
      </c>
      <c r="U93" s="46"/>
      <c r="V93" s="2" t="n">
        <f aca="false">U93/$P93</f>
        <v>0</v>
      </c>
      <c r="W93" s="46"/>
      <c r="X93" s="47" t="n">
        <f aca="false">W93/$P93</f>
        <v>0</v>
      </c>
      <c r="Y93" s="46" t="n">
        <f aca="false">K93</f>
        <v>6800</v>
      </c>
      <c r="Z93" s="48" t="n">
        <f aca="false">Y93</f>
        <v>6800</v>
      </c>
    </row>
    <row r="94" customFormat="false" ht="13.9" hidden="false" customHeight="true" outlineLevel="0" collapsed="false">
      <c r="D94" s="79"/>
      <c r="E94" s="44"/>
      <c r="F94" s="1" t="s">
        <v>139</v>
      </c>
      <c r="G94" s="46" t="n">
        <v>4434.34</v>
      </c>
      <c r="H94" s="46" t="n">
        <v>5534.03</v>
      </c>
      <c r="I94" s="46" t="n">
        <v>8140</v>
      </c>
      <c r="J94" s="46" t="n">
        <v>7632.27</v>
      </c>
      <c r="K94" s="46" t="n">
        <v>7650</v>
      </c>
      <c r="L94" s="46"/>
      <c r="M94" s="46"/>
      <c r="N94" s="46"/>
      <c r="O94" s="46"/>
      <c r="P94" s="46" t="n">
        <f aca="false">K94+SUM(L94:O94)</f>
        <v>7650</v>
      </c>
      <c r="Q94" s="46"/>
      <c r="R94" s="2" t="n">
        <f aca="false">Q94/$P94</f>
        <v>0</v>
      </c>
      <c r="S94" s="46"/>
      <c r="T94" s="2" t="n">
        <f aca="false">S94/$P94</f>
        <v>0</v>
      </c>
      <c r="U94" s="46"/>
      <c r="V94" s="2" t="n">
        <f aca="false">U94/$P94</f>
        <v>0</v>
      </c>
      <c r="W94" s="46"/>
      <c r="X94" s="47" t="n">
        <f aca="false">W94/$P94</f>
        <v>0</v>
      </c>
      <c r="Y94" s="46" t="n">
        <f aca="false">K94</f>
        <v>7650</v>
      </c>
      <c r="Z94" s="48" t="n">
        <f aca="false">Y94</f>
        <v>7650</v>
      </c>
    </row>
    <row r="95" customFormat="false" ht="13.9" hidden="false" customHeight="true" outlineLevel="0" collapsed="false">
      <c r="D95" s="79"/>
      <c r="E95" s="52"/>
      <c r="F95" s="85" t="s">
        <v>140</v>
      </c>
      <c r="G95" s="86"/>
      <c r="H95" s="86"/>
      <c r="I95" s="86"/>
      <c r="J95" s="86"/>
      <c r="K95" s="86" t="n">
        <v>3000</v>
      </c>
      <c r="L95" s="86"/>
      <c r="M95" s="86"/>
      <c r="N95" s="86"/>
      <c r="O95" s="86"/>
      <c r="P95" s="86" t="n">
        <f aca="false">K95+SUM(L95:O95)</f>
        <v>3000</v>
      </c>
      <c r="Q95" s="86"/>
      <c r="R95" s="87" t="n">
        <f aca="false">Q95/$P95</f>
        <v>0</v>
      </c>
      <c r="S95" s="86"/>
      <c r="T95" s="87" t="n">
        <f aca="false">S95/$P95</f>
        <v>0</v>
      </c>
      <c r="U95" s="86"/>
      <c r="V95" s="87" t="n">
        <f aca="false">U95/$P95</f>
        <v>0</v>
      </c>
      <c r="W95" s="86"/>
      <c r="X95" s="88" t="n">
        <f aca="false">W95/$P95</f>
        <v>0</v>
      </c>
      <c r="Y95" s="54" t="n">
        <v>250</v>
      </c>
      <c r="Z95" s="57" t="n">
        <f aca="false">Y95</f>
        <v>250</v>
      </c>
    </row>
    <row r="96" customFormat="false" ht="13.9" hidden="false" customHeight="true" outlineLevel="0" collapsed="false">
      <c r="D96" s="79"/>
      <c r="E96" s="31"/>
      <c r="F96" s="31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1"/>
      <c r="S96" s="80"/>
      <c r="T96" s="81"/>
      <c r="U96" s="80"/>
      <c r="V96" s="81"/>
      <c r="W96" s="80"/>
      <c r="X96" s="81"/>
      <c r="Y96" s="80"/>
      <c r="Z96" s="80"/>
    </row>
    <row r="97" customFormat="false" ht="13.9" hidden="false" customHeight="true" outlineLevel="0" collapsed="false">
      <c r="D97" s="60" t="s">
        <v>141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</row>
    <row r="98" customFormat="false" ht="13.9" hidden="false" customHeight="true" outlineLevel="0" collapsed="false">
      <c r="D98" s="7" t="s">
        <v>32</v>
      </c>
      <c r="E98" s="7" t="s">
        <v>33</v>
      </c>
      <c r="F98" s="7" t="s">
        <v>34</v>
      </c>
      <c r="G98" s="7" t="s">
        <v>1</v>
      </c>
      <c r="H98" s="7" t="s">
        <v>2</v>
      </c>
      <c r="I98" s="7" t="s">
        <v>3</v>
      </c>
      <c r="J98" s="7" t="s">
        <v>4</v>
      </c>
      <c r="K98" s="7" t="s">
        <v>5</v>
      </c>
      <c r="L98" s="7" t="s">
        <v>6</v>
      </c>
      <c r="M98" s="7" t="s">
        <v>7</v>
      </c>
      <c r="N98" s="7" t="s">
        <v>8</v>
      </c>
      <c r="O98" s="7" t="s">
        <v>9</v>
      </c>
      <c r="P98" s="7" t="s">
        <v>10</v>
      </c>
      <c r="Q98" s="7" t="s">
        <v>11</v>
      </c>
      <c r="R98" s="8" t="s">
        <v>12</v>
      </c>
      <c r="S98" s="7" t="s">
        <v>13</v>
      </c>
      <c r="T98" s="8" t="s">
        <v>14</v>
      </c>
      <c r="U98" s="7" t="s">
        <v>15</v>
      </c>
      <c r="V98" s="8" t="s">
        <v>16</v>
      </c>
      <c r="W98" s="7" t="s">
        <v>17</v>
      </c>
      <c r="X98" s="8" t="s">
        <v>18</v>
      </c>
      <c r="Y98" s="7" t="s">
        <v>19</v>
      </c>
      <c r="Z98" s="7" t="s">
        <v>20</v>
      </c>
    </row>
    <row r="99" customFormat="false" ht="13.9" hidden="false" customHeight="true" outlineLevel="0" collapsed="false">
      <c r="A99" s="1" t="n">
        <v>1</v>
      </c>
      <c r="B99" s="1" t="n">
        <v>1</v>
      </c>
      <c r="C99" s="1" t="n">
        <v>6</v>
      </c>
      <c r="D99" s="74" t="s">
        <v>142</v>
      </c>
      <c r="E99" s="10" t="n">
        <v>630</v>
      </c>
      <c r="F99" s="10" t="s">
        <v>120</v>
      </c>
      <c r="G99" s="11" t="n">
        <v>2179.25</v>
      </c>
      <c r="H99" s="11" t="n">
        <v>390.89</v>
      </c>
      <c r="I99" s="11" t="n">
        <v>792</v>
      </c>
      <c r="J99" s="11" t="n">
        <v>968.47</v>
      </c>
      <c r="K99" s="11" t="n">
        <v>977</v>
      </c>
      <c r="L99" s="11"/>
      <c r="M99" s="11"/>
      <c r="N99" s="11"/>
      <c r="O99" s="11"/>
      <c r="P99" s="11" t="n">
        <f aca="false">K99+SUM(L99:O99)</f>
        <v>977</v>
      </c>
      <c r="Q99" s="11"/>
      <c r="R99" s="12" t="n">
        <f aca="false">Q99/$P99</f>
        <v>0</v>
      </c>
      <c r="S99" s="11"/>
      <c r="T99" s="12" t="n">
        <f aca="false">S99/$P99</f>
        <v>0</v>
      </c>
      <c r="U99" s="11"/>
      <c r="V99" s="12" t="n">
        <f aca="false">U99/$P99</f>
        <v>0</v>
      </c>
      <c r="W99" s="11"/>
      <c r="X99" s="12" t="n">
        <f aca="false">W99/$P99</f>
        <v>0</v>
      </c>
      <c r="Y99" s="11" t="n">
        <f aca="false">K99</f>
        <v>977</v>
      </c>
      <c r="Z99" s="11" t="n">
        <f aca="false">Y99</f>
        <v>977</v>
      </c>
    </row>
    <row r="100" customFormat="false" ht="13.9" hidden="false" customHeight="true" outlineLevel="0" collapsed="false">
      <c r="A100" s="1" t="n">
        <v>1</v>
      </c>
      <c r="B100" s="1" t="n">
        <v>1</v>
      </c>
      <c r="C100" s="1" t="n">
        <v>6</v>
      </c>
      <c r="D100" s="75" t="s">
        <v>21</v>
      </c>
      <c r="E100" s="35" t="n">
        <v>41</v>
      </c>
      <c r="F100" s="35" t="s">
        <v>23</v>
      </c>
      <c r="G100" s="36" t="n">
        <f aca="false">SUM(G99)</f>
        <v>2179.25</v>
      </c>
      <c r="H100" s="36" t="n">
        <f aca="false">SUM(H99)</f>
        <v>390.89</v>
      </c>
      <c r="I100" s="36" t="n">
        <f aca="false">SUM(I99)</f>
        <v>792</v>
      </c>
      <c r="J100" s="36" t="n">
        <f aca="false">SUM(J99)</f>
        <v>968.47</v>
      </c>
      <c r="K100" s="36" t="n">
        <f aca="false">SUM(K99)</f>
        <v>977</v>
      </c>
      <c r="L100" s="36" t="n">
        <f aca="false">SUM(L99)</f>
        <v>0</v>
      </c>
      <c r="M100" s="36" t="n">
        <f aca="false">SUM(M99)</f>
        <v>0</v>
      </c>
      <c r="N100" s="36" t="n">
        <f aca="false">SUM(N99)</f>
        <v>0</v>
      </c>
      <c r="O100" s="36" t="n">
        <f aca="false">SUM(O99)</f>
        <v>0</v>
      </c>
      <c r="P100" s="36" t="n">
        <f aca="false">SUM(P99)</f>
        <v>977</v>
      </c>
      <c r="Q100" s="36" t="n">
        <f aca="false">SUM(Q99)</f>
        <v>0</v>
      </c>
      <c r="R100" s="37" t="n">
        <f aca="false">Q100/$P100</f>
        <v>0</v>
      </c>
      <c r="S100" s="36" t="n">
        <f aca="false">SUM(S99)</f>
        <v>0</v>
      </c>
      <c r="T100" s="37" t="n">
        <f aca="false">S100/$P100</f>
        <v>0</v>
      </c>
      <c r="U100" s="36" t="n">
        <f aca="false">SUM(U99)</f>
        <v>0</v>
      </c>
      <c r="V100" s="37" t="n">
        <f aca="false">U100/$P100</f>
        <v>0</v>
      </c>
      <c r="W100" s="36" t="n">
        <f aca="false">SUM(W99)</f>
        <v>0</v>
      </c>
      <c r="X100" s="37" t="n">
        <f aca="false">W100/$P100</f>
        <v>0</v>
      </c>
      <c r="Y100" s="36" t="n">
        <f aca="false">SUM(Y99)</f>
        <v>977</v>
      </c>
      <c r="Z100" s="36" t="n">
        <f aca="false">SUM(Z99)</f>
        <v>977</v>
      </c>
    </row>
    <row r="101" customFormat="false" ht="13.9" hidden="false" customHeight="true" outlineLevel="0" collapsed="false">
      <c r="A101" s="1" t="n">
        <v>1</v>
      </c>
      <c r="B101" s="1" t="n">
        <v>1</v>
      </c>
      <c r="C101" s="1" t="n">
        <v>6</v>
      </c>
      <c r="D101" s="77"/>
      <c r="E101" s="78"/>
      <c r="F101" s="13" t="s">
        <v>113</v>
      </c>
      <c r="G101" s="14" t="n">
        <f aca="false">G100</f>
        <v>2179.25</v>
      </c>
      <c r="H101" s="14" t="n">
        <f aca="false">H100</f>
        <v>390.89</v>
      </c>
      <c r="I101" s="14" t="n">
        <f aca="false">I100</f>
        <v>792</v>
      </c>
      <c r="J101" s="14" t="n">
        <f aca="false">J100</f>
        <v>968.47</v>
      </c>
      <c r="K101" s="14" t="n">
        <f aca="false">K100</f>
        <v>977</v>
      </c>
      <c r="L101" s="14" t="n">
        <f aca="false">L100</f>
        <v>0</v>
      </c>
      <c r="M101" s="14" t="n">
        <f aca="false">M100</f>
        <v>0</v>
      </c>
      <c r="N101" s="14" t="n">
        <f aca="false">N100</f>
        <v>0</v>
      </c>
      <c r="O101" s="14" t="n">
        <f aca="false">O100</f>
        <v>0</v>
      </c>
      <c r="P101" s="14" t="n">
        <f aca="false">P100</f>
        <v>977</v>
      </c>
      <c r="Q101" s="14" t="n">
        <f aca="false">Q100</f>
        <v>0</v>
      </c>
      <c r="R101" s="15" t="n">
        <f aca="false">Q101/$P101</f>
        <v>0</v>
      </c>
      <c r="S101" s="14" t="n">
        <f aca="false">S100</f>
        <v>0</v>
      </c>
      <c r="T101" s="15" t="n">
        <f aca="false">S101/$P101</f>
        <v>0</v>
      </c>
      <c r="U101" s="14" t="n">
        <f aca="false">U100</f>
        <v>0</v>
      </c>
      <c r="V101" s="15" t="n">
        <f aca="false">U101/$P101</f>
        <v>0</v>
      </c>
      <c r="W101" s="14" t="n">
        <f aca="false">W100</f>
        <v>0</v>
      </c>
      <c r="X101" s="15" t="n">
        <f aca="false">W101/$P101</f>
        <v>0</v>
      </c>
      <c r="Y101" s="14" t="n">
        <f aca="false">Y100</f>
        <v>977</v>
      </c>
      <c r="Z101" s="14" t="n">
        <f aca="false">Z100</f>
        <v>977</v>
      </c>
    </row>
    <row r="102" customFormat="false" ht="13.9" hidden="false" customHeight="true" outlineLevel="0" collapsed="false">
      <c r="D102" s="79"/>
      <c r="E102" s="31"/>
      <c r="F102" s="31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1"/>
      <c r="S102" s="80"/>
      <c r="T102" s="81"/>
      <c r="U102" s="80"/>
      <c r="V102" s="81"/>
      <c r="W102" s="80"/>
      <c r="X102" s="81"/>
      <c r="Y102" s="80"/>
      <c r="Z102" s="80"/>
    </row>
    <row r="103" customFormat="false" ht="13.9" hidden="false" customHeight="true" outlineLevel="0" collapsed="false">
      <c r="D103" s="60" t="s">
        <v>143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</row>
    <row r="104" customFormat="false" ht="13.9" hidden="false" customHeight="true" outlineLevel="0" collapsed="false">
      <c r="D104" s="7" t="s">
        <v>32</v>
      </c>
      <c r="E104" s="7" t="s">
        <v>33</v>
      </c>
      <c r="F104" s="7" t="s">
        <v>34</v>
      </c>
      <c r="G104" s="7" t="s">
        <v>1</v>
      </c>
      <c r="H104" s="7" t="s">
        <v>2</v>
      </c>
      <c r="I104" s="7" t="s">
        <v>3</v>
      </c>
      <c r="J104" s="7" t="s">
        <v>4</v>
      </c>
      <c r="K104" s="7" t="s">
        <v>5</v>
      </c>
      <c r="L104" s="7" t="s">
        <v>6</v>
      </c>
      <c r="M104" s="7" t="s">
        <v>7</v>
      </c>
      <c r="N104" s="7" t="s">
        <v>8</v>
      </c>
      <c r="O104" s="7" t="s">
        <v>9</v>
      </c>
      <c r="P104" s="7" t="s">
        <v>10</v>
      </c>
      <c r="Q104" s="7" t="s">
        <v>11</v>
      </c>
      <c r="R104" s="8" t="s">
        <v>12</v>
      </c>
      <c r="S104" s="7" t="s">
        <v>13</v>
      </c>
      <c r="T104" s="8" t="s">
        <v>14</v>
      </c>
      <c r="U104" s="7" t="s">
        <v>15</v>
      </c>
      <c r="V104" s="8" t="s">
        <v>16</v>
      </c>
      <c r="W104" s="7" t="s">
        <v>17</v>
      </c>
      <c r="X104" s="8" t="s">
        <v>18</v>
      </c>
      <c r="Y104" s="7" t="s">
        <v>19</v>
      </c>
      <c r="Z104" s="7" t="s">
        <v>20</v>
      </c>
    </row>
    <row r="105" customFormat="false" ht="13.9" hidden="false" customHeight="true" outlineLevel="0" collapsed="false">
      <c r="A105" s="1" t="n">
        <v>1</v>
      </c>
      <c r="B105" s="1" t="n">
        <v>1</v>
      </c>
      <c r="C105" s="1" t="n">
        <v>7</v>
      </c>
      <c r="D105" s="74" t="s">
        <v>144</v>
      </c>
      <c r="E105" s="10" t="n">
        <v>610</v>
      </c>
      <c r="F105" s="10" t="s">
        <v>118</v>
      </c>
      <c r="G105" s="11" t="n">
        <v>4294.73</v>
      </c>
      <c r="H105" s="33" t="n">
        <v>4266.15</v>
      </c>
      <c r="I105" s="11" t="n">
        <v>3235</v>
      </c>
      <c r="J105" s="11" t="n">
        <v>4560.15</v>
      </c>
      <c r="K105" s="11" t="n">
        <v>4728</v>
      </c>
      <c r="L105" s="11"/>
      <c r="M105" s="11"/>
      <c r="N105" s="11"/>
      <c r="O105" s="11"/>
      <c r="P105" s="33" t="n">
        <f aca="false">K105+SUM(L105:O105)</f>
        <v>4728</v>
      </c>
      <c r="Q105" s="33"/>
      <c r="R105" s="34" t="n">
        <f aca="false">Q105/$P105</f>
        <v>0</v>
      </c>
      <c r="S105" s="33"/>
      <c r="T105" s="34" t="n">
        <f aca="false">S105/$P105</f>
        <v>0</v>
      </c>
      <c r="U105" s="33"/>
      <c r="V105" s="34" t="n">
        <f aca="false">U105/$P105</f>
        <v>0</v>
      </c>
      <c r="W105" s="33"/>
      <c r="X105" s="34" t="n">
        <f aca="false">W105/$P105</f>
        <v>0</v>
      </c>
      <c r="Y105" s="11" t="n">
        <f aca="false">K105</f>
        <v>4728</v>
      </c>
      <c r="Z105" s="11" t="n">
        <f aca="false">Y105</f>
        <v>4728</v>
      </c>
    </row>
    <row r="106" customFormat="false" ht="13.9" hidden="false" customHeight="true" outlineLevel="0" collapsed="false">
      <c r="A106" s="1" t="n">
        <v>1</v>
      </c>
      <c r="B106" s="1" t="n">
        <v>1</v>
      </c>
      <c r="C106" s="1" t="n">
        <v>7</v>
      </c>
      <c r="D106" s="74"/>
      <c r="E106" s="10" t="n">
        <v>620</v>
      </c>
      <c r="F106" s="10" t="s">
        <v>119</v>
      </c>
      <c r="G106" s="11" t="n">
        <v>1545.8</v>
      </c>
      <c r="H106" s="33" t="n">
        <v>1517.13</v>
      </c>
      <c r="I106" s="11" t="n">
        <v>1131</v>
      </c>
      <c r="J106" s="11" t="n">
        <v>1516.21</v>
      </c>
      <c r="K106" s="11" t="n">
        <v>1652</v>
      </c>
      <c r="L106" s="11"/>
      <c r="M106" s="11"/>
      <c r="N106" s="11"/>
      <c r="O106" s="11"/>
      <c r="P106" s="33" t="n">
        <f aca="false">K106+SUM(L106:O106)</f>
        <v>1652</v>
      </c>
      <c r="Q106" s="33"/>
      <c r="R106" s="34" t="n">
        <f aca="false">Q106/$P106</f>
        <v>0</v>
      </c>
      <c r="S106" s="33"/>
      <c r="T106" s="34" t="n">
        <f aca="false">S106/$P106</f>
        <v>0</v>
      </c>
      <c r="U106" s="33"/>
      <c r="V106" s="34" t="n">
        <f aca="false">U106/$P106</f>
        <v>0</v>
      </c>
      <c r="W106" s="33"/>
      <c r="X106" s="34" t="n">
        <f aca="false">W106/$P106</f>
        <v>0</v>
      </c>
      <c r="Y106" s="11" t="n">
        <f aca="false">K106</f>
        <v>1652</v>
      </c>
      <c r="Z106" s="11" t="n">
        <f aca="false">Y106</f>
        <v>1652</v>
      </c>
    </row>
    <row r="107" customFormat="false" ht="13.9" hidden="false" customHeight="true" outlineLevel="0" collapsed="false">
      <c r="A107" s="1" t="n">
        <v>1</v>
      </c>
      <c r="B107" s="1" t="n">
        <v>1</v>
      </c>
      <c r="C107" s="1" t="n">
        <v>7</v>
      </c>
      <c r="D107" s="74"/>
      <c r="E107" s="10" t="n">
        <v>630</v>
      </c>
      <c r="F107" s="10" t="s">
        <v>120</v>
      </c>
      <c r="G107" s="33" t="n">
        <v>860.71</v>
      </c>
      <c r="H107" s="33" t="n">
        <v>1128.66</v>
      </c>
      <c r="I107" s="33" t="n">
        <v>1299</v>
      </c>
      <c r="J107" s="33" t="n">
        <v>799.58</v>
      </c>
      <c r="K107" s="33" t="n">
        <v>797</v>
      </c>
      <c r="L107" s="33"/>
      <c r="M107" s="33"/>
      <c r="N107" s="33"/>
      <c r="O107" s="33"/>
      <c r="P107" s="33" t="n">
        <f aca="false">K107+SUM(L107:O107)</f>
        <v>797</v>
      </c>
      <c r="Q107" s="33"/>
      <c r="R107" s="34" t="n">
        <f aca="false">Q107/$P107</f>
        <v>0</v>
      </c>
      <c r="S107" s="33"/>
      <c r="T107" s="34" t="n">
        <f aca="false">S107/$P107</f>
        <v>0</v>
      </c>
      <c r="U107" s="33"/>
      <c r="V107" s="34" t="n">
        <f aca="false">U107/$P107</f>
        <v>0</v>
      </c>
      <c r="W107" s="33"/>
      <c r="X107" s="34" t="n">
        <f aca="false">W107/$P107</f>
        <v>0</v>
      </c>
      <c r="Y107" s="11" t="n">
        <f aca="false">K107</f>
        <v>797</v>
      </c>
      <c r="Z107" s="11" t="n">
        <f aca="false">Y107</f>
        <v>797</v>
      </c>
    </row>
    <row r="108" customFormat="false" ht="13.9" hidden="false" customHeight="true" outlineLevel="0" collapsed="false">
      <c r="A108" s="1" t="n">
        <v>1</v>
      </c>
      <c r="B108" s="1" t="n">
        <v>1</v>
      </c>
      <c r="C108" s="1" t="n">
        <v>7</v>
      </c>
      <c r="D108" s="75" t="s">
        <v>21</v>
      </c>
      <c r="E108" s="35" t="n">
        <v>111</v>
      </c>
      <c r="F108" s="35" t="s">
        <v>123</v>
      </c>
      <c r="G108" s="36" t="n">
        <f aca="false">SUM(G105:G107)</f>
        <v>6701.24</v>
      </c>
      <c r="H108" s="89" t="n">
        <f aca="false">SUM(H105:H107)</f>
        <v>6911.94</v>
      </c>
      <c r="I108" s="89" t="n">
        <f aca="false">SUM(I105:I107)</f>
        <v>5665</v>
      </c>
      <c r="J108" s="89" t="n">
        <f aca="false">SUM(J105:J107)</f>
        <v>6875.94</v>
      </c>
      <c r="K108" s="89" t="n">
        <f aca="false">SUM(K105:K107)</f>
        <v>7177</v>
      </c>
      <c r="L108" s="89" t="n">
        <f aca="false">SUM(L105:L107)</f>
        <v>0</v>
      </c>
      <c r="M108" s="89" t="n">
        <f aca="false">SUM(M105:M107)</f>
        <v>0</v>
      </c>
      <c r="N108" s="89" t="n">
        <f aca="false">SUM(N105:N107)</f>
        <v>0</v>
      </c>
      <c r="O108" s="89" t="n">
        <f aca="false">SUM(O105:O107)</f>
        <v>0</v>
      </c>
      <c r="P108" s="89" t="n">
        <f aca="false">SUM(P105:P107)</f>
        <v>7177</v>
      </c>
      <c r="Q108" s="89" t="n">
        <f aca="false">SUM(Q105:Q107)</f>
        <v>0</v>
      </c>
      <c r="R108" s="90" t="n">
        <f aca="false">Q108/$P108</f>
        <v>0</v>
      </c>
      <c r="S108" s="89" t="n">
        <f aca="false">SUM(S105:S107)</f>
        <v>0</v>
      </c>
      <c r="T108" s="90" t="n">
        <f aca="false">S108/$P108</f>
        <v>0</v>
      </c>
      <c r="U108" s="89" t="n">
        <f aca="false">SUM(U105:U107)</f>
        <v>0</v>
      </c>
      <c r="V108" s="90" t="n">
        <f aca="false">U108/$P108</f>
        <v>0</v>
      </c>
      <c r="W108" s="89" t="n">
        <f aca="false">SUM(W105:W107)</f>
        <v>0</v>
      </c>
      <c r="X108" s="90" t="n">
        <f aca="false">W108/$P108</f>
        <v>0</v>
      </c>
      <c r="Y108" s="36" t="n">
        <f aca="false">SUM(Y105:Y107)</f>
        <v>7177</v>
      </c>
      <c r="Z108" s="36" t="n">
        <f aca="false">SUM(Z105:Z107)</f>
        <v>7177</v>
      </c>
    </row>
    <row r="109" customFormat="false" ht="13.9" hidden="false" customHeight="true" outlineLevel="0" collapsed="false">
      <c r="A109" s="1" t="n">
        <v>1</v>
      </c>
      <c r="B109" s="1" t="n">
        <v>1</v>
      </c>
      <c r="C109" s="1" t="n">
        <v>7</v>
      </c>
      <c r="D109" s="74" t="s">
        <v>144</v>
      </c>
      <c r="E109" s="10" t="n">
        <v>610</v>
      </c>
      <c r="F109" s="10" t="s">
        <v>118</v>
      </c>
      <c r="G109" s="11" t="n">
        <v>2793.14</v>
      </c>
      <c r="H109" s="33" t="n">
        <v>1902.26</v>
      </c>
      <c r="I109" s="11" t="n">
        <v>2732</v>
      </c>
      <c r="J109" s="11" t="n">
        <v>1733.62</v>
      </c>
      <c r="K109" s="11" t="n">
        <v>1848</v>
      </c>
      <c r="L109" s="11"/>
      <c r="M109" s="11"/>
      <c r="N109" s="11"/>
      <c r="O109" s="11"/>
      <c r="P109" s="33" t="n">
        <f aca="false">K109+SUM(L109:O109)</f>
        <v>1848</v>
      </c>
      <c r="Q109" s="33"/>
      <c r="R109" s="34" t="n">
        <f aca="false">Q109/$P109</f>
        <v>0</v>
      </c>
      <c r="S109" s="33"/>
      <c r="T109" s="34" t="n">
        <f aca="false">S109/$P109</f>
        <v>0</v>
      </c>
      <c r="U109" s="33"/>
      <c r="V109" s="34" t="n">
        <f aca="false">U109/$P109</f>
        <v>0</v>
      </c>
      <c r="W109" s="33"/>
      <c r="X109" s="34" t="n">
        <f aca="false">W109/$P109</f>
        <v>0</v>
      </c>
      <c r="Y109" s="11" t="n">
        <v>1997</v>
      </c>
      <c r="Z109" s="11" t="n">
        <v>2161</v>
      </c>
    </row>
    <row r="110" customFormat="false" ht="13.9" hidden="false" customHeight="true" outlineLevel="0" collapsed="false">
      <c r="A110" s="1" t="n">
        <v>1</v>
      </c>
      <c r="B110" s="1" t="n">
        <v>1</v>
      </c>
      <c r="C110" s="1" t="n">
        <v>7</v>
      </c>
      <c r="D110" s="74"/>
      <c r="E110" s="10" t="n">
        <v>620</v>
      </c>
      <c r="F110" s="10" t="s">
        <v>119</v>
      </c>
      <c r="G110" s="11" t="n">
        <v>990.48</v>
      </c>
      <c r="H110" s="33" t="n">
        <v>716.96</v>
      </c>
      <c r="I110" s="11" t="n">
        <v>1090</v>
      </c>
      <c r="J110" s="11" t="n">
        <v>730.48</v>
      </c>
      <c r="K110" s="11" t="n">
        <v>860</v>
      </c>
      <c r="L110" s="11"/>
      <c r="M110" s="11"/>
      <c r="N110" s="11"/>
      <c r="O110" s="11"/>
      <c r="P110" s="33" t="n">
        <f aca="false">K110+SUM(L110:O110)</f>
        <v>860</v>
      </c>
      <c r="Q110" s="33"/>
      <c r="R110" s="34" t="n">
        <f aca="false">Q110/$P110</f>
        <v>0</v>
      </c>
      <c r="S110" s="33"/>
      <c r="T110" s="34" t="n">
        <f aca="false">S110/$P110</f>
        <v>0</v>
      </c>
      <c r="U110" s="33"/>
      <c r="V110" s="34" t="n">
        <f aca="false">U110/$P110</f>
        <v>0</v>
      </c>
      <c r="W110" s="33"/>
      <c r="X110" s="34" t="n">
        <f aca="false">W110/$P110</f>
        <v>0</v>
      </c>
      <c r="Y110" s="11" t="n">
        <v>915</v>
      </c>
      <c r="Z110" s="11" t="n">
        <v>975</v>
      </c>
    </row>
    <row r="111" customFormat="false" ht="13.9" hidden="false" customHeight="true" outlineLevel="0" collapsed="false">
      <c r="A111" s="1" t="n">
        <v>1</v>
      </c>
      <c r="B111" s="1" t="n">
        <v>1</v>
      </c>
      <c r="C111" s="1" t="n">
        <v>7</v>
      </c>
      <c r="D111" s="74"/>
      <c r="E111" s="10" t="n">
        <v>630</v>
      </c>
      <c r="F111" s="10" t="s">
        <v>120</v>
      </c>
      <c r="G111" s="11" t="n">
        <v>378.35</v>
      </c>
      <c r="H111" s="33" t="n">
        <v>1154.37</v>
      </c>
      <c r="I111" s="11" t="n">
        <f aca="false">1174+235</f>
        <v>1409</v>
      </c>
      <c r="J111" s="11" t="n">
        <v>1184.9</v>
      </c>
      <c r="K111" s="11" t="n">
        <v>1101</v>
      </c>
      <c r="L111" s="11"/>
      <c r="M111" s="11"/>
      <c r="N111" s="11"/>
      <c r="O111" s="11"/>
      <c r="P111" s="33" t="n">
        <f aca="false">K111+SUM(L111:O111)</f>
        <v>1101</v>
      </c>
      <c r="Q111" s="33"/>
      <c r="R111" s="34" t="n">
        <f aca="false">Q111/$P111</f>
        <v>0</v>
      </c>
      <c r="S111" s="33"/>
      <c r="T111" s="34" t="n">
        <f aca="false">S111/$P111</f>
        <v>0</v>
      </c>
      <c r="U111" s="33"/>
      <c r="V111" s="34" t="n">
        <f aca="false">U111/$P111</f>
        <v>0</v>
      </c>
      <c r="W111" s="33"/>
      <c r="X111" s="34" t="n">
        <f aca="false">W111/$P111</f>
        <v>0</v>
      </c>
      <c r="Y111" s="11" t="n">
        <v>1103</v>
      </c>
      <c r="Z111" s="11" t="n">
        <v>1104</v>
      </c>
    </row>
    <row r="112" customFormat="false" ht="13.9" hidden="false" customHeight="true" outlineLevel="0" collapsed="false">
      <c r="A112" s="1" t="n">
        <v>1</v>
      </c>
      <c r="B112" s="1" t="n">
        <v>1</v>
      </c>
      <c r="C112" s="1" t="n">
        <v>7</v>
      </c>
      <c r="D112" s="74"/>
      <c r="E112" s="10" t="n">
        <v>640</v>
      </c>
      <c r="F112" s="10" t="s">
        <v>121</v>
      </c>
      <c r="G112" s="11" t="n">
        <v>144.56</v>
      </c>
      <c r="H112" s="11" t="n">
        <v>0</v>
      </c>
      <c r="I112" s="11" t="n">
        <v>0</v>
      </c>
      <c r="J112" s="11" t="n">
        <v>81.48</v>
      </c>
      <c r="K112" s="11" t="n">
        <v>0</v>
      </c>
      <c r="L112" s="11"/>
      <c r="M112" s="11"/>
      <c r="N112" s="11"/>
      <c r="O112" s="11"/>
      <c r="P112" s="11" t="n">
        <f aca="false">K112+SUM(L112:O112)</f>
        <v>0</v>
      </c>
      <c r="Q112" s="11"/>
      <c r="R112" s="12" t="e">
        <f aca="false">Q112/$P112</f>
        <v>#DIV/0!</v>
      </c>
      <c r="S112" s="11"/>
      <c r="T112" s="12" t="e">
        <f aca="false">S112/$P112</f>
        <v>#DIV/0!</v>
      </c>
      <c r="U112" s="11"/>
      <c r="V112" s="12" t="e">
        <f aca="false">U112/$P112</f>
        <v>#DIV/0!</v>
      </c>
      <c r="W112" s="11"/>
      <c r="X112" s="12" t="e">
        <f aca="false">W112/$P112</f>
        <v>#DIV/0!</v>
      </c>
      <c r="Y112" s="11" t="n">
        <f aca="false">K112</f>
        <v>0</v>
      </c>
      <c r="Z112" s="11" t="n">
        <f aca="false">Y112</f>
        <v>0</v>
      </c>
    </row>
    <row r="113" customFormat="false" ht="13.9" hidden="false" customHeight="true" outlineLevel="0" collapsed="false">
      <c r="A113" s="1" t="n">
        <v>1</v>
      </c>
      <c r="B113" s="1" t="n">
        <v>1</v>
      </c>
      <c r="C113" s="1" t="n">
        <v>7</v>
      </c>
      <c r="D113" s="75" t="s">
        <v>21</v>
      </c>
      <c r="E113" s="35" t="n">
        <v>41</v>
      </c>
      <c r="F113" s="35" t="s">
        <v>23</v>
      </c>
      <c r="G113" s="36" t="n">
        <f aca="false">SUM(G109:G112)</f>
        <v>4306.53</v>
      </c>
      <c r="H113" s="36" t="n">
        <f aca="false">SUM(H109:H112)</f>
        <v>3773.59</v>
      </c>
      <c r="I113" s="36" t="n">
        <f aca="false">SUM(I109:I112)</f>
        <v>5231</v>
      </c>
      <c r="J113" s="36" t="n">
        <f aca="false">SUM(J109:J112)</f>
        <v>3730.48</v>
      </c>
      <c r="K113" s="36" t="n">
        <f aca="false">SUM(K109:K112)</f>
        <v>3809</v>
      </c>
      <c r="L113" s="36" t="n">
        <f aca="false">SUM(L109:L112)</f>
        <v>0</v>
      </c>
      <c r="M113" s="36" t="n">
        <f aca="false">SUM(M109:M112)</f>
        <v>0</v>
      </c>
      <c r="N113" s="36" t="n">
        <f aca="false">SUM(N109:N112)</f>
        <v>0</v>
      </c>
      <c r="O113" s="36" t="n">
        <f aca="false">SUM(O109:O112)</f>
        <v>0</v>
      </c>
      <c r="P113" s="36" t="n">
        <f aca="false">SUM(P109:P112)</f>
        <v>3809</v>
      </c>
      <c r="Q113" s="36" t="n">
        <f aca="false">SUM(Q109:Q112)</f>
        <v>0</v>
      </c>
      <c r="R113" s="37" t="n">
        <f aca="false">Q113/$P113</f>
        <v>0</v>
      </c>
      <c r="S113" s="36" t="n">
        <f aca="false">SUM(S109:S112)</f>
        <v>0</v>
      </c>
      <c r="T113" s="37" t="n">
        <f aca="false">S113/$P113</f>
        <v>0</v>
      </c>
      <c r="U113" s="36" t="n">
        <f aca="false">SUM(U109:U112)</f>
        <v>0</v>
      </c>
      <c r="V113" s="37" t="n">
        <f aca="false">U113/$P113</f>
        <v>0</v>
      </c>
      <c r="W113" s="36" t="n">
        <f aca="false">SUM(W109:W112)</f>
        <v>0</v>
      </c>
      <c r="X113" s="37" t="n">
        <f aca="false">W113/$P113</f>
        <v>0</v>
      </c>
      <c r="Y113" s="36" t="n">
        <f aca="false">SUM(Y109:Y112)</f>
        <v>4015</v>
      </c>
      <c r="Z113" s="36" t="n">
        <f aca="false">SUM(Z109:Z112)</f>
        <v>4240</v>
      </c>
    </row>
    <row r="114" customFormat="false" ht="13.9" hidden="false" customHeight="true" outlineLevel="0" collapsed="false">
      <c r="A114" s="1" t="n">
        <v>1</v>
      </c>
      <c r="B114" s="1" t="n">
        <v>1</v>
      </c>
      <c r="C114" s="1" t="n">
        <v>7</v>
      </c>
      <c r="D114" s="68" t="s">
        <v>144</v>
      </c>
      <c r="E114" s="10" t="n">
        <v>640</v>
      </c>
      <c r="F114" s="10" t="s">
        <v>121</v>
      </c>
      <c r="G114" s="11" t="n">
        <v>54.6</v>
      </c>
      <c r="H114" s="11" t="n">
        <v>66</v>
      </c>
      <c r="I114" s="11" t="n">
        <v>66</v>
      </c>
      <c r="J114" s="11" t="n">
        <v>67.86</v>
      </c>
      <c r="K114" s="11" t="n">
        <v>128</v>
      </c>
      <c r="L114" s="11"/>
      <c r="M114" s="11"/>
      <c r="N114" s="11"/>
      <c r="O114" s="11"/>
      <c r="P114" s="11" t="n">
        <f aca="false">K114+SUM(L114:O114)</f>
        <v>128</v>
      </c>
      <c r="Q114" s="11"/>
      <c r="R114" s="12" t="n">
        <f aca="false">Q114/$P114</f>
        <v>0</v>
      </c>
      <c r="S114" s="11"/>
      <c r="T114" s="12" t="n">
        <f aca="false">S114/$P114</f>
        <v>0</v>
      </c>
      <c r="U114" s="11"/>
      <c r="V114" s="12" t="n">
        <f aca="false">U114/$P114</f>
        <v>0</v>
      </c>
      <c r="W114" s="11"/>
      <c r="X114" s="12" t="n">
        <f aca="false">W114/$P114</f>
        <v>0</v>
      </c>
      <c r="Y114" s="11" t="n">
        <f aca="false">K114</f>
        <v>128</v>
      </c>
      <c r="Z114" s="11" t="n">
        <f aca="false">Y114</f>
        <v>128</v>
      </c>
    </row>
    <row r="115" customFormat="false" ht="13.9" hidden="false" customHeight="true" outlineLevel="0" collapsed="false">
      <c r="A115" s="1" t="n">
        <v>1</v>
      </c>
      <c r="B115" s="1" t="n">
        <v>1</v>
      </c>
      <c r="C115" s="1" t="n">
        <v>7</v>
      </c>
      <c r="D115" s="75" t="s">
        <v>21</v>
      </c>
      <c r="E115" s="35" t="n">
        <v>72</v>
      </c>
      <c r="F115" s="35" t="s">
        <v>25</v>
      </c>
      <c r="G115" s="36" t="n">
        <f aca="false">SUM(G114:G114)</f>
        <v>54.6</v>
      </c>
      <c r="H115" s="36" t="n">
        <f aca="false">SUM(H114:H114)</f>
        <v>66</v>
      </c>
      <c r="I115" s="36" t="n">
        <f aca="false">SUM(I114:I114)</f>
        <v>66</v>
      </c>
      <c r="J115" s="36" t="n">
        <f aca="false">SUM(J114:J114)</f>
        <v>67.86</v>
      </c>
      <c r="K115" s="36" t="n">
        <f aca="false">SUM(K114:K114)</f>
        <v>128</v>
      </c>
      <c r="L115" s="36" t="n">
        <f aca="false">SUM(L114:L114)</f>
        <v>0</v>
      </c>
      <c r="M115" s="36" t="n">
        <f aca="false">SUM(M114:M114)</f>
        <v>0</v>
      </c>
      <c r="N115" s="36" t="n">
        <f aca="false">SUM(N114:N114)</f>
        <v>0</v>
      </c>
      <c r="O115" s="36" t="n">
        <f aca="false">SUM(O114:O114)</f>
        <v>0</v>
      </c>
      <c r="P115" s="36" t="n">
        <f aca="false">SUM(P114:P114)</f>
        <v>128</v>
      </c>
      <c r="Q115" s="36" t="n">
        <f aca="false">SUM(Q114:Q114)</f>
        <v>0</v>
      </c>
      <c r="R115" s="37" t="n">
        <f aca="false">Q115/$P115</f>
        <v>0</v>
      </c>
      <c r="S115" s="36" t="n">
        <f aca="false">SUM(S114:S114)</f>
        <v>0</v>
      </c>
      <c r="T115" s="37" t="n">
        <f aca="false">S115/$P115</f>
        <v>0</v>
      </c>
      <c r="U115" s="36" t="n">
        <f aca="false">SUM(U114:U114)</f>
        <v>0</v>
      </c>
      <c r="V115" s="37" t="n">
        <f aca="false">U115/$P115</f>
        <v>0</v>
      </c>
      <c r="W115" s="36" t="n">
        <f aca="false">SUM(W114:W114)</f>
        <v>0</v>
      </c>
      <c r="X115" s="37" t="n">
        <f aca="false">W115/$P115</f>
        <v>0</v>
      </c>
      <c r="Y115" s="36" t="n">
        <f aca="false">SUM(Y114:Y114)</f>
        <v>128</v>
      </c>
      <c r="Z115" s="36" t="n">
        <f aca="false">SUM(Z114:Z114)</f>
        <v>128</v>
      </c>
    </row>
    <row r="116" customFormat="false" ht="13.9" hidden="false" customHeight="true" outlineLevel="0" collapsed="false">
      <c r="A116" s="1" t="n">
        <v>1</v>
      </c>
      <c r="B116" s="1" t="n">
        <v>1</v>
      </c>
      <c r="C116" s="1" t="n">
        <v>7</v>
      </c>
      <c r="D116" s="17"/>
      <c r="E116" s="18"/>
      <c r="F116" s="13" t="s">
        <v>113</v>
      </c>
      <c r="G116" s="14" t="n">
        <f aca="false">G108+G113+G115</f>
        <v>11062.37</v>
      </c>
      <c r="H116" s="14" t="n">
        <f aca="false">H108+H113+H115</f>
        <v>10751.53</v>
      </c>
      <c r="I116" s="14" t="n">
        <f aca="false">I108+I113+I115</f>
        <v>10962</v>
      </c>
      <c r="J116" s="14" t="n">
        <f aca="false">J108+J113+J115</f>
        <v>10674.28</v>
      </c>
      <c r="K116" s="14" t="n">
        <f aca="false">K108+K113+K115</f>
        <v>11114</v>
      </c>
      <c r="L116" s="14" t="n">
        <f aca="false">L108+L113+L115</f>
        <v>0</v>
      </c>
      <c r="M116" s="14" t="n">
        <f aca="false">M108+M113+M115</f>
        <v>0</v>
      </c>
      <c r="N116" s="14" t="n">
        <f aca="false">N108+N113+N115</f>
        <v>0</v>
      </c>
      <c r="O116" s="14" t="n">
        <f aca="false">O108+O113+O115</f>
        <v>0</v>
      </c>
      <c r="P116" s="14" t="n">
        <f aca="false">P108+P113+P115</f>
        <v>11114</v>
      </c>
      <c r="Q116" s="14" t="n">
        <f aca="false">Q108+Q113+Q115</f>
        <v>0</v>
      </c>
      <c r="R116" s="15" t="n">
        <f aca="false">Q116/$P116</f>
        <v>0</v>
      </c>
      <c r="S116" s="14" t="n">
        <f aca="false">S108+S113+S115</f>
        <v>0</v>
      </c>
      <c r="T116" s="15" t="n">
        <f aca="false">S116/$P116</f>
        <v>0</v>
      </c>
      <c r="U116" s="14" t="n">
        <f aca="false">U108+U113+U115</f>
        <v>0</v>
      </c>
      <c r="V116" s="15" t="n">
        <f aca="false">U116/$P116</f>
        <v>0</v>
      </c>
      <c r="W116" s="14" t="n">
        <f aca="false">W108+W113+W115</f>
        <v>0</v>
      </c>
      <c r="X116" s="15" t="n">
        <f aca="false">W116/$P116</f>
        <v>0</v>
      </c>
      <c r="Y116" s="14" t="n">
        <f aca="false">Y108+Y113+Y115</f>
        <v>11320</v>
      </c>
      <c r="Z116" s="14" t="n">
        <f aca="false">Z108+Z113+Z115</f>
        <v>11545</v>
      </c>
    </row>
    <row r="118" customFormat="false" ht="13.9" hidden="false" customHeight="true" outlineLevel="0" collapsed="false">
      <c r="D118" s="28" t="s">
        <v>145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customFormat="false" ht="13.9" hidden="false" customHeight="true" outlineLevel="0" collapsed="false">
      <c r="D119" s="7" t="s">
        <v>32</v>
      </c>
      <c r="E119" s="7" t="s">
        <v>33</v>
      </c>
      <c r="F119" s="7" t="s">
        <v>34</v>
      </c>
      <c r="G119" s="7" t="s">
        <v>1</v>
      </c>
      <c r="H119" s="7" t="s">
        <v>2</v>
      </c>
      <c r="I119" s="7" t="s">
        <v>3</v>
      </c>
      <c r="J119" s="7" t="s">
        <v>4</v>
      </c>
      <c r="K119" s="7" t="s">
        <v>5</v>
      </c>
      <c r="L119" s="7" t="s">
        <v>6</v>
      </c>
      <c r="M119" s="7" t="s">
        <v>7</v>
      </c>
      <c r="N119" s="7" t="s">
        <v>8</v>
      </c>
      <c r="O119" s="7" t="s">
        <v>9</v>
      </c>
      <c r="P119" s="7" t="s">
        <v>10</v>
      </c>
      <c r="Q119" s="7" t="s">
        <v>11</v>
      </c>
      <c r="R119" s="8" t="s">
        <v>12</v>
      </c>
      <c r="S119" s="7" t="s">
        <v>13</v>
      </c>
      <c r="T119" s="8" t="s">
        <v>14</v>
      </c>
      <c r="U119" s="7" t="s">
        <v>15</v>
      </c>
      <c r="V119" s="8" t="s">
        <v>16</v>
      </c>
      <c r="W119" s="7" t="s">
        <v>17</v>
      </c>
      <c r="X119" s="8" t="s">
        <v>18</v>
      </c>
      <c r="Y119" s="7" t="s">
        <v>19</v>
      </c>
      <c r="Z119" s="7" t="s">
        <v>20</v>
      </c>
    </row>
    <row r="120" customFormat="false" ht="13.9" hidden="false" customHeight="true" outlineLevel="0" collapsed="false">
      <c r="A120" s="1" t="n">
        <v>1</v>
      </c>
      <c r="B120" s="1" t="n">
        <v>2</v>
      </c>
      <c r="D120" s="10" t="s">
        <v>117</v>
      </c>
      <c r="E120" s="10" t="n">
        <v>640</v>
      </c>
      <c r="F120" s="10" t="s">
        <v>86</v>
      </c>
      <c r="G120" s="11" t="n">
        <v>4719.74</v>
      </c>
      <c r="H120" s="11" t="n">
        <v>4241.95</v>
      </c>
      <c r="I120" s="11" t="n">
        <v>4242</v>
      </c>
      <c r="J120" s="11" t="n">
        <v>4253.44</v>
      </c>
      <c r="K120" s="11" t="n">
        <v>4254</v>
      </c>
      <c r="L120" s="11"/>
      <c r="M120" s="11"/>
      <c r="N120" s="11"/>
      <c r="O120" s="11"/>
      <c r="P120" s="11" t="n">
        <f aca="false">K120+SUM(L120:O120)</f>
        <v>4254</v>
      </c>
      <c r="Q120" s="11"/>
      <c r="R120" s="12" t="n">
        <f aca="false">Q120/$P120</f>
        <v>0</v>
      </c>
      <c r="S120" s="11"/>
      <c r="T120" s="12" t="n">
        <f aca="false">S120/$P120</f>
        <v>0</v>
      </c>
      <c r="U120" s="11"/>
      <c r="V120" s="12" t="n">
        <f aca="false">U120/$P120</f>
        <v>0</v>
      </c>
      <c r="W120" s="11"/>
      <c r="X120" s="12" t="n">
        <f aca="false">W120/$P120</f>
        <v>0</v>
      </c>
      <c r="Y120" s="11" t="n">
        <f aca="false">príjmy!V97+príjmy!V98</f>
        <v>4254</v>
      </c>
      <c r="Z120" s="11" t="n">
        <f aca="false">príjmy!W97+príjmy!W98</f>
        <v>4254</v>
      </c>
    </row>
    <row r="121" customFormat="false" ht="13.9" hidden="false" customHeight="true" outlineLevel="0" collapsed="false">
      <c r="A121" s="1" t="n">
        <v>1</v>
      </c>
      <c r="B121" s="1" t="n">
        <v>2</v>
      </c>
      <c r="D121" s="75" t="s">
        <v>21</v>
      </c>
      <c r="E121" s="35" t="n">
        <v>111</v>
      </c>
      <c r="F121" s="35" t="s">
        <v>123</v>
      </c>
      <c r="G121" s="36" t="n">
        <f aca="false">SUM(G120)</f>
        <v>4719.74</v>
      </c>
      <c r="H121" s="36" t="n">
        <f aca="false">SUM(H120)</f>
        <v>4241.95</v>
      </c>
      <c r="I121" s="36" t="n">
        <f aca="false">SUM(I120)</f>
        <v>4242</v>
      </c>
      <c r="J121" s="36" t="n">
        <f aca="false">SUM(J120)</f>
        <v>4253.44</v>
      </c>
      <c r="K121" s="36" t="n">
        <f aca="false">SUM(K120)</f>
        <v>4254</v>
      </c>
      <c r="L121" s="36" t="n">
        <f aca="false">SUM(L120)</f>
        <v>0</v>
      </c>
      <c r="M121" s="36" t="n">
        <f aca="false">SUM(M120)</f>
        <v>0</v>
      </c>
      <c r="N121" s="36" t="n">
        <f aca="false">SUM(N120)</f>
        <v>0</v>
      </c>
      <c r="O121" s="36" t="n">
        <f aca="false">SUM(O120)</f>
        <v>0</v>
      </c>
      <c r="P121" s="36" t="n">
        <f aca="false">SUM(P120)</f>
        <v>4254</v>
      </c>
      <c r="Q121" s="36" t="n">
        <f aca="false">SUM(Q120)</f>
        <v>0</v>
      </c>
      <c r="R121" s="37" t="n">
        <f aca="false">Q121/$P121</f>
        <v>0</v>
      </c>
      <c r="S121" s="36" t="n">
        <f aca="false">SUM(S120)</f>
        <v>0</v>
      </c>
      <c r="T121" s="37" t="n">
        <f aca="false">S121/$P121</f>
        <v>0</v>
      </c>
      <c r="U121" s="36" t="n">
        <f aca="false">SUM(U120)</f>
        <v>0</v>
      </c>
      <c r="V121" s="37" t="n">
        <f aca="false">U121/$P121</f>
        <v>0</v>
      </c>
      <c r="W121" s="36" t="n">
        <f aca="false">SUM(W120)</f>
        <v>0</v>
      </c>
      <c r="X121" s="37" t="n">
        <f aca="false">W121/$P121</f>
        <v>0</v>
      </c>
      <c r="Y121" s="36" t="n">
        <f aca="false">SUM(Y120)</f>
        <v>4254</v>
      </c>
      <c r="Z121" s="36" t="n">
        <f aca="false">SUM(Z120)</f>
        <v>4254</v>
      </c>
    </row>
    <row r="122" customFormat="false" ht="13.9" hidden="false" customHeight="true" outlineLevel="0" collapsed="false">
      <c r="A122" s="1" t="n">
        <v>1</v>
      </c>
      <c r="B122" s="1" t="n">
        <v>2</v>
      </c>
      <c r="D122" s="30" t="s">
        <v>146</v>
      </c>
      <c r="E122" s="10" t="n">
        <v>640</v>
      </c>
      <c r="F122" s="10" t="s">
        <v>147</v>
      </c>
      <c r="G122" s="11" t="n">
        <v>215.58</v>
      </c>
      <c r="H122" s="11" t="n">
        <v>196.32</v>
      </c>
      <c r="I122" s="11" t="n">
        <v>231</v>
      </c>
      <c r="J122" s="11" t="n">
        <v>230.99</v>
      </c>
      <c r="K122" s="11" t="n">
        <v>250</v>
      </c>
      <c r="L122" s="11"/>
      <c r="M122" s="11"/>
      <c r="N122" s="11"/>
      <c r="O122" s="11"/>
      <c r="P122" s="11" t="n">
        <f aca="false">K122+SUM(L122:O122)</f>
        <v>250</v>
      </c>
      <c r="Q122" s="11"/>
      <c r="R122" s="12" t="n">
        <f aca="false">Q122/$P122</f>
        <v>0</v>
      </c>
      <c r="S122" s="11"/>
      <c r="T122" s="12" t="n">
        <f aca="false">S122/$P122</f>
        <v>0</v>
      </c>
      <c r="U122" s="11"/>
      <c r="V122" s="12" t="n">
        <f aca="false">U122/$P122</f>
        <v>0</v>
      </c>
      <c r="W122" s="11"/>
      <c r="X122" s="12" t="n">
        <f aca="false">W122/$P122</f>
        <v>0</v>
      </c>
      <c r="Y122" s="11" t="n">
        <f aca="false">K122</f>
        <v>250</v>
      </c>
      <c r="Z122" s="11" t="n">
        <f aca="false">Y122</f>
        <v>250</v>
      </c>
    </row>
    <row r="123" customFormat="false" ht="13.9" hidden="false" customHeight="true" outlineLevel="0" collapsed="false">
      <c r="A123" s="1" t="n">
        <v>1</v>
      </c>
      <c r="B123" s="1" t="n">
        <v>2</v>
      </c>
      <c r="D123" s="10" t="s">
        <v>117</v>
      </c>
      <c r="E123" s="10" t="n">
        <v>640</v>
      </c>
      <c r="F123" s="10" t="s">
        <v>86</v>
      </c>
      <c r="G123" s="11" t="n">
        <v>10026.26</v>
      </c>
      <c r="H123" s="11" t="n">
        <v>10885.05</v>
      </c>
      <c r="I123" s="11" t="n">
        <v>11767</v>
      </c>
      <c r="J123" s="11" t="n">
        <v>11755.13</v>
      </c>
      <c r="K123" s="11" t="n">
        <v>9538</v>
      </c>
      <c r="L123" s="11"/>
      <c r="M123" s="11"/>
      <c r="N123" s="11"/>
      <c r="O123" s="11"/>
      <c r="P123" s="11" t="n">
        <f aca="false">K123+SUM(L123:O123)</f>
        <v>9538</v>
      </c>
      <c r="Q123" s="11"/>
      <c r="R123" s="12" t="n">
        <f aca="false">Q123/$P123</f>
        <v>0</v>
      </c>
      <c r="S123" s="11"/>
      <c r="T123" s="12" t="n">
        <f aca="false">S123/$P123</f>
        <v>0</v>
      </c>
      <c r="U123" s="11"/>
      <c r="V123" s="12" t="n">
        <f aca="false">U123/$P123</f>
        <v>0</v>
      </c>
      <c r="W123" s="11"/>
      <c r="X123" s="12" t="n">
        <f aca="false">W123/$P123</f>
        <v>0</v>
      </c>
      <c r="Y123" s="11" t="n">
        <f aca="false">K123</f>
        <v>9538</v>
      </c>
      <c r="Z123" s="11" t="n">
        <f aca="false">Y123</f>
        <v>9538</v>
      </c>
    </row>
    <row r="124" customFormat="false" ht="13.9" hidden="false" customHeight="true" outlineLevel="0" collapsed="false">
      <c r="A124" s="1" t="n">
        <v>1</v>
      </c>
      <c r="B124" s="1" t="n">
        <v>2</v>
      </c>
      <c r="D124" s="75" t="s">
        <v>21</v>
      </c>
      <c r="E124" s="35" t="n">
        <v>41</v>
      </c>
      <c r="F124" s="35" t="s">
        <v>23</v>
      </c>
      <c r="G124" s="36" t="n">
        <f aca="false">SUM(G122:G123)</f>
        <v>10241.84</v>
      </c>
      <c r="H124" s="36" t="n">
        <f aca="false">SUM(H122:H123)</f>
        <v>11081.37</v>
      </c>
      <c r="I124" s="36" t="n">
        <f aca="false">SUM(I122:I123)</f>
        <v>11998</v>
      </c>
      <c r="J124" s="36" t="n">
        <f aca="false">SUM(J122:J123)</f>
        <v>11986.12</v>
      </c>
      <c r="K124" s="36" t="n">
        <f aca="false">SUM(K122:K123)</f>
        <v>9788</v>
      </c>
      <c r="L124" s="36" t="n">
        <f aca="false">SUM(L122:L123)</f>
        <v>0</v>
      </c>
      <c r="M124" s="36" t="n">
        <f aca="false">SUM(M122:M123)</f>
        <v>0</v>
      </c>
      <c r="N124" s="36" t="n">
        <f aca="false">SUM(N122:N123)</f>
        <v>0</v>
      </c>
      <c r="O124" s="36" t="n">
        <f aca="false">SUM(O122:O123)</f>
        <v>0</v>
      </c>
      <c r="P124" s="36" t="n">
        <f aca="false">SUM(P122:P123)</f>
        <v>9788</v>
      </c>
      <c r="Q124" s="36" t="n">
        <f aca="false">SUM(Q122:Q123)</f>
        <v>0</v>
      </c>
      <c r="R124" s="37" t="n">
        <f aca="false">Q124/$P124</f>
        <v>0</v>
      </c>
      <c r="S124" s="36" t="n">
        <f aca="false">SUM(S122:S123)</f>
        <v>0</v>
      </c>
      <c r="T124" s="37" t="n">
        <f aca="false">S124/$P124</f>
        <v>0</v>
      </c>
      <c r="U124" s="36" t="n">
        <f aca="false">SUM(U122:U123)</f>
        <v>0</v>
      </c>
      <c r="V124" s="37" t="n">
        <f aca="false">U124/$P124</f>
        <v>0</v>
      </c>
      <c r="W124" s="36" t="n">
        <f aca="false">SUM(W122:W123)</f>
        <v>0</v>
      </c>
      <c r="X124" s="37" t="n">
        <f aca="false">W124/$P124</f>
        <v>0</v>
      </c>
      <c r="Y124" s="36" t="n">
        <f aca="false">SUM(Y122:Y123)</f>
        <v>9788</v>
      </c>
      <c r="Z124" s="36" t="n">
        <f aca="false">SUM(Z122:Z123)</f>
        <v>9788</v>
      </c>
    </row>
    <row r="125" customFormat="false" ht="13.9" hidden="false" customHeight="true" outlineLevel="0" collapsed="false">
      <c r="A125" s="1" t="n">
        <v>1</v>
      </c>
      <c r="B125" s="1" t="n">
        <v>2</v>
      </c>
      <c r="D125" s="17"/>
      <c r="E125" s="18"/>
      <c r="F125" s="13" t="s">
        <v>113</v>
      </c>
      <c r="G125" s="14" t="n">
        <f aca="false">G121+G124</f>
        <v>14961.58</v>
      </c>
      <c r="H125" s="14" t="n">
        <f aca="false">H121+H124</f>
        <v>15323.32</v>
      </c>
      <c r="I125" s="14" t="n">
        <f aca="false">I121+I124</f>
        <v>16240</v>
      </c>
      <c r="J125" s="14" t="n">
        <f aca="false">J121+J124</f>
        <v>16239.56</v>
      </c>
      <c r="K125" s="14" t="n">
        <f aca="false">K121+K124</f>
        <v>14042</v>
      </c>
      <c r="L125" s="14" t="n">
        <f aca="false">L121+L124</f>
        <v>0</v>
      </c>
      <c r="M125" s="14" t="n">
        <f aca="false">M121+M124</f>
        <v>0</v>
      </c>
      <c r="N125" s="14" t="n">
        <f aca="false">N121+N124</f>
        <v>0</v>
      </c>
      <c r="O125" s="14" t="n">
        <f aca="false">O121+O124</f>
        <v>0</v>
      </c>
      <c r="P125" s="14" t="n">
        <f aca="false">P121+P124</f>
        <v>14042</v>
      </c>
      <c r="Q125" s="14" t="n">
        <f aca="false">Q121+Q124</f>
        <v>0</v>
      </c>
      <c r="R125" s="15" t="n">
        <f aca="false">Q125/$P125</f>
        <v>0</v>
      </c>
      <c r="S125" s="14" t="n">
        <f aca="false">S121+S124</f>
        <v>0</v>
      </c>
      <c r="T125" s="15" t="n">
        <f aca="false">S125/$P125</f>
        <v>0</v>
      </c>
      <c r="U125" s="14" t="n">
        <f aca="false">U121+U124</f>
        <v>0</v>
      </c>
      <c r="V125" s="15" t="n">
        <f aca="false">U125/$P125</f>
        <v>0</v>
      </c>
      <c r="W125" s="14" t="n">
        <f aca="false">W121+W124</f>
        <v>0</v>
      </c>
      <c r="X125" s="15" t="n">
        <f aca="false">W125/$P125</f>
        <v>0</v>
      </c>
      <c r="Y125" s="14" t="n">
        <f aca="false">Y121+Y124</f>
        <v>14042</v>
      </c>
      <c r="Z125" s="14" t="n">
        <f aca="false">Z121+Z124</f>
        <v>14042</v>
      </c>
    </row>
    <row r="127" customFormat="false" ht="13.9" hidden="false" customHeight="true" outlineLevel="0" collapsed="false">
      <c r="D127" s="28" t="s">
        <v>148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customFormat="false" ht="13.9" hidden="false" customHeight="true" outlineLevel="0" collapsed="false">
      <c r="D128" s="7" t="s">
        <v>32</v>
      </c>
      <c r="E128" s="7" t="s">
        <v>33</v>
      </c>
      <c r="F128" s="7" t="s">
        <v>34</v>
      </c>
      <c r="G128" s="7" t="s">
        <v>1</v>
      </c>
      <c r="H128" s="7" t="s">
        <v>2</v>
      </c>
      <c r="I128" s="7" t="s">
        <v>3</v>
      </c>
      <c r="J128" s="7" t="s">
        <v>4</v>
      </c>
      <c r="K128" s="7" t="s">
        <v>5</v>
      </c>
      <c r="L128" s="7" t="s">
        <v>6</v>
      </c>
      <c r="M128" s="7" t="s">
        <v>7</v>
      </c>
      <c r="N128" s="7" t="s">
        <v>8</v>
      </c>
      <c r="O128" s="7" t="s">
        <v>9</v>
      </c>
      <c r="P128" s="7" t="s">
        <v>10</v>
      </c>
      <c r="Q128" s="7" t="s">
        <v>11</v>
      </c>
      <c r="R128" s="8" t="s">
        <v>12</v>
      </c>
      <c r="S128" s="7" t="s">
        <v>13</v>
      </c>
      <c r="T128" s="8" t="s">
        <v>14</v>
      </c>
      <c r="U128" s="7" t="s">
        <v>15</v>
      </c>
      <c r="V128" s="8" t="s">
        <v>16</v>
      </c>
      <c r="W128" s="7" t="s">
        <v>17</v>
      </c>
      <c r="X128" s="8" t="s">
        <v>18</v>
      </c>
      <c r="Y128" s="7" t="s">
        <v>19</v>
      </c>
      <c r="Z128" s="7" t="s">
        <v>20</v>
      </c>
    </row>
    <row r="129" customFormat="false" ht="13.9" hidden="false" customHeight="true" outlineLevel="0" collapsed="false">
      <c r="A129" s="1" t="n">
        <v>1</v>
      </c>
      <c r="B129" s="1" t="n">
        <v>3</v>
      </c>
      <c r="D129" s="10" t="s">
        <v>149</v>
      </c>
      <c r="E129" s="10" t="n">
        <v>630</v>
      </c>
      <c r="F129" s="10" t="s">
        <v>150</v>
      </c>
      <c r="G129" s="11" t="n">
        <v>9816.96</v>
      </c>
      <c r="H129" s="11" t="n">
        <v>2730.72</v>
      </c>
      <c r="I129" s="11" t="n">
        <v>6300</v>
      </c>
      <c r="J129" s="11" t="n">
        <v>480</v>
      </c>
      <c r="K129" s="11" t="n">
        <v>480</v>
      </c>
      <c r="L129" s="11"/>
      <c r="M129" s="11"/>
      <c r="N129" s="11"/>
      <c r="O129" s="11"/>
      <c r="P129" s="11" t="n">
        <f aca="false">K129+SUM(L129:O129)</f>
        <v>480</v>
      </c>
      <c r="Q129" s="11"/>
      <c r="R129" s="12" t="n">
        <f aca="false">Q129/$P129</f>
        <v>0</v>
      </c>
      <c r="S129" s="11"/>
      <c r="T129" s="12" t="n">
        <f aca="false">S129/$P129</f>
        <v>0</v>
      </c>
      <c r="U129" s="11"/>
      <c r="V129" s="12" t="n">
        <f aca="false">U129/$P129</f>
        <v>0</v>
      </c>
      <c r="W129" s="11"/>
      <c r="X129" s="12" t="n">
        <f aca="false">W129/$P129</f>
        <v>0</v>
      </c>
      <c r="Y129" s="11" t="n">
        <f aca="false">K129</f>
        <v>480</v>
      </c>
      <c r="Z129" s="11" t="n">
        <f aca="false">Y129</f>
        <v>480</v>
      </c>
    </row>
    <row r="130" customFormat="false" ht="13.9" hidden="false" customHeight="true" outlineLevel="0" collapsed="false">
      <c r="A130" s="1" t="n">
        <v>1</v>
      </c>
      <c r="B130" s="1" t="n">
        <v>3</v>
      </c>
      <c r="D130" s="30" t="s">
        <v>117</v>
      </c>
      <c r="E130" s="10" t="n">
        <v>630</v>
      </c>
      <c r="F130" s="10" t="s">
        <v>120</v>
      </c>
      <c r="G130" s="11" t="n">
        <v>3703.18</v>
      </c>
      <c r="H130" s="11" t="n">
        <v>2155.43</v>
      </c>
      <c r="I130" s="11" t="n">
        <v>1713</v>
      </c>
      <c r="J130" s="11" t="n">
        <v>1964.38</v>
      </c>
      <c r="K130" s="11" t="n">
        <v>2281</v>
      </c>
      <c r="L130" s="11"/>
      <c r="M130" s="11"/>
      <c r="N130" s="11"/>
      <c r="O130" s="11"/>
      <c r="P130" s="11" t="n">
        <f aca="false">K130+SUM(L130:O130)</f>
        <v>2281</v>
      </c>
      <c r="Q130" s="11"/>
      <c r="R130" s="12" t="n">
        <f aca="false">Q130/$P130</f>
        <v>0</v>
      </c>
      <c r="S130" s="11"/>
      <c r="T130" s="12" t="n">
        <f aca="false">S130/$P130</f>
        <v>0</v>
      </c>
      <c r="U130" s="11"/>
      <c r="V130" s="12" t="n">
        <f aca="false">U130/$P130</f>
        <v>0</v>
      </c>
      <c r="W130" s="11"/>
      <c r="X130" s="12" t="n">
        <f aca="false">W130/$P130</f>
        <v>0</v>
      </c>
      <c r="Y130" s="11" t="n">
        <v>2201</v>
      </c>
      <c r="Z130" s="11" t="n">
        <f aca="false">Y130</f>
        <v>2201</v>
      </c>
    </row>
    <row r="131" customFormat="false" ht="13.9" hidden="false" customHeight="true" outlineLevel="0" collapsed="false">
      <c r="A131" s="1" t="n">
        <v>1</v>
      </c>
      <c r="B131" s="1" t="n">
        <v>3</v>
      </c>
      <c r="D131" s="75" t="s">
        <v>21</v>
      </c>
      <c r="E131" s="35" t="n">
        <v>41</v>
      </c>
      <c r="F131" s="35" t="s">
        <v>23</v>
      </c>
      <c r="G131" s="36" t="n">
        <f aca="false">SUM(G129:G130)</f>
        <v>13520.14</v>
      </c>
      <c r="H131" s="36" t="n">
        <f aca="false">SUM(H129:H130)</f>
        <v>4886.15</v>
      </c>
      <c r="I131" s="36" t="n">
        <f aca="false">SUM(I129:I130)</f>
        <v>8013</v>
      </c>
      <c r="J131" s="36" t="n">
        <f aca="false">SUM(J129:J130)</f>
        <v>2444.38</v>
      </c>
      <c r="K131" s="36" t="n">
        <f aca="false">SUM(K129:K130)</f>
        <v>2761</v>
      </c>
      <c r="L131" s="36" t="n">
        <f aca="false">SUM(L129:L130)</f>
        <v>0</v>
      </c>
      <c r="M131" s="36" t="n">
        <f aca="false">SUM(M129:M130)</f>
        <v>0</v>
      </c>
      <c r="N131" s="36" t="n">
        <f aca="false">SUM(N129:N130)</f>
        <v>0</v>
      </c>
      <c r="O131" s="36" t="n">
        <f aca="false">SUM(O129:O130)</f>
        <v>0</v>
      </c>
      <c r="P131" s="36" t="n">
        <f aca="false">SUM(P129:P130)</f>
        <v>2761</v>
      </c>
      <c r="Q131" s="36" t="n">
        <f aca="false">SUM(Q129:Q130)</f>
        <v>0</v>
      </c>
      <c r="R131" s="37" t="n">
        <f aca="false">Q131/$P131</f>
        <v>0</v>
      </c>
      <c r="S131" s="36" t="n">
        <f aca="false">SUM(S129:S130)</f>
        <v>0</v>
      </c>
      <c r="T131" s="37" t="n">
        <f aca="false">S131/$P131</f>
        <v>0</v>
      </c>
      <c r="U131" s="36" t="n">
        <f aca="false">SUM(U129:U130)</f>
        <v>0</v>
      </c>
      <c r="V131" s="37" t="n">
        <f aca="false">U131/$P131</f>
        <v>0</v>
      </c>
      <c r="W131" s="36" t="n">
        <f aca="false">SUM(W129:W130)</f>
        <v>0</v>
      </c>
      <c r="X131" s="37" t="n">
        <f aca="false">W131/$P131</f>
        <v>0</v>
      </c>
      <c r="Y131" s="36" t="n">
        <f aca="false">SUM(Y129:Y130)</f>
        <v>2681</v>
      </c>
      <c r="Z131" s="36" t="n">
        <f aca="false">SUM(Z129:Z130)</f>
        <v>2681</v>
      </c>
    </row>
    <row r="132" customFormat="false" ht="13.9" hidden="false" customHeight="true" outlineLevel="0" collapsed="false">
      <c r="A132" s="1" t="n">
        <v>1</v>
      </c>
      <c r="B132" s="1" t="n">
        <v>3</v>
      </c>
      <c r="D132" s="77"/>
      <c r="E132" s="78"/>
      <c r="F132" s="13" t="s">
        <v>113</v>
      </c>
      <c r="G132" s="14" t="n">
        <f aca="false">G131</f>
        <v>13520.14</v>
      </c>
      <c r="H132" s="14" t="n">
        <f aca="false">H131</f>
        <v>4886.15</v>
      </c>
      <c r="I132" s="14" t="n">
        <f aca="false">I131</f>
        <v>8013</v>
      </c>
      <c r="J132" s="14" t="n">
        <f aca="false">J131</f>
        <v>2444.38</v>
      </c>
      <c r="K132" s="14" t="n">
        <f aca="false">K131</f>
        <v>2761</v>
      </c>
      <c r="L132" s="14" t="n">
        <f aca="false">L131</f>
        <v>0</v>
      </c>
      <c r="M132" s="14" t="n">
        <f aca="false">M131</f>
        <v>0</v>
      </c>
      <c r="N132" s="14" t="n">
        <f aca="false">N131</f>
        <v>0</v>
      </c>
      <c r="O132" s="14" t="n">
        <f aca="false">O131</f>
        <v>0</v>
      </c>
      <c r="P132" s="14" t="n">
        <f aca="false">P131</f>
        <v>2761</v>
      </c>
      <c r="Q132" s="14" t="n">
        <f aca="false">Q131</f>
        <v>0</v>
      </c>
      <c r="R132" s="15" t="n">
        <f aca="false">Q132/$P132</f>
        <v>0</v>
      </c>
      <c r="S132" s="14" t="n">
        <f aca="false">S131</f>
        <v>0</v>
      </c>
      <c r="T132" s="15" t="n">
        <f aca="false">S132/$P132</f>
        <v>0</v>
      </c>
      <c r="U132" s="14" t="n">
        <f aca="false">U131</f>
        <v>0</v>
      </c>
      <c r="V132" s="15" t="n">
        <f aca="false">U132/$P132</f>
        <v>0</v>
      </c>
      <c r="W132" s="14" t="n">
        <f aca="false">W131</f>
        <v>0</v>
      </c>
      <c r="X132" s="15" t="n">
        <f aca="false">W132/$P132</f>
        <v>0</v>
      </c>
      <c r="Y132" s="14" t="n">
        <f aca="false">Y131</f>
        <v>2681</v>
      </c>
      <c r="Z132" s="14" t="n">
        <f aca="false">Z131</f>
        <v>2681</v>
      </c>
    </row>
    <row r="134" customFormat="false" ht="13.9" hidden="false" customHeight="true" outlineLevel="0" collapsed="false">
      <c r="E134" s="39" t="s">
        <v>56</v>
      </c>
      <c r="F134" s="17" t="s">
        <v>135</v>
      </c>
      <c r="G134" s="40" t="n">
        <v>539</v>
      </c>
      <c r="H134" s="40" t="n">
        <v>440</v>
      </c>
      <c r="I134" s="40" t="n">
        <v>574</v>
      </c>
      <c r="J134" s="40" t="n">
        <v>407</v>
      </c>
      <c r="K134" s="40" t="n">
        <v>923</v>
      </c>
      <c r="L134" s="40"/>
      <c r="M134" s="40"/>
      <c r="N134" s="40"/>
      <c r="O134" s="40"/>
      <c r="P134" s="40" t="n">
        <f aca="false">K134+SUM(L134:O134)</f>
        <v>923</v>
      </c>
      <c r="Q134" s="40"/>
      <c r="R134" s="41" t="n">
        <f aca="false">Q134/$P134</f>
        <v>0</v>
      </c>
      <c r="S134" s="40"/>
      <c r="T134" s="41" t="n">
        <f aca="false">S134/$P134</f>
        <v>0</v>
      </c>
      <c r="U134" s="40"/>
      <c r="V134" s="41" t="n">
        <f aca="false">U134/$P134</f>
        <v>0</v>
      </c>
      <c r="W134" s="40"/>
      <c r="X134" s="42" t="n">
        <f aca="false">W134/$P134</f>
        <v>0</v>
      </c>
      <c r="Y134" s="40" t="n">
        <f aca="false">K134</f>
        <v>923</v>
      </c>
      <c r="Z134" s="43" t="n">
        <f aca="false">Y134</f>
        <v>923</v>
      </c>
    </row>
    <row r="135" customFormat="false" ht="13.9" hidden="false" customHeight="true" outlineLevel="0" collapsed="false">
      <c r="E135" s="44"/>
      <c r="F135" s="1" t="s">
        <v>136</v>
      </c>
      <c r="G135" s="46" t="n">
        <v>420</v>
      </c>
      <c r="H135" s="46" t="n">
        <v>72</v>
      </c>
      <c r="I135" s="46" t="n">
        <v>110</v>
      </c>
      <c r="J135" s="46" t="n">
        <v>242</v>
      </c>
      <c r="K135" s="46" t="n">
        <v>88</v>
      </c>
      <c r="L135" s="46"/>
      <c r="M135" s="46"/>
      <c r="N135" s="46"/>
      <c r="O135" s="46"/>
      <c r="P135" s="46" t="n">
        <f aca="false">K135+SUM(L135:O135)</f>
        <v>88</v>
      </c>
      <c r="Q135" s="46"/>
      <c r="R135" s="2" t="n">
        <f aca="false">Q135/$P135</f>
        <v>0</v>
      </c>
      <c r="S135" s="46"/>
      <c r="T135" s="2" t="n">
        <f aca="false">S135/$P135</f>
        <v>0</v>
      </c>
      <c r="U135" s="46"/>
      <c r="V135" s="2" t="n">
        <f aca="false">U135/$P135</f>
        <v>0</v>
      </c>
      <c r="W135" s="46"/>
      <c r="X135" s="47" t="n">
        <f aca="false">W135/$P135</f>
        <v>0</v>
      </c>
      <c r="Y135" s="46" t="n">
        <f aca="false">K135</f>
        <v>88</v>
      </c>
      <c r="Z135" s="48" t="n">
        <f aca="false">Y135</f>
        <v>88</v>
      </c>
    </row>
    <row r="136" customFormat="false" ht="13.9" hidden="false" customHeight="true" outlineLevel="0" collapsed="false">
      <c r="E136" s="91"/>
      <c r="F136" s="92" t="s">
        <v>151</v>
      </c>
      <c r="G136" s="93" t="n">
        <v>8556.96</v>
      </c>
      <c r="H136" s="93" t="n">
        <v>2730.72</v>
      </c>
      <c r="I136" s="93" t="n">
        <v>6000</v>
      </c>
      <c r="J136" s="93" t="n">
        <v>0</v>
      </c>
      <c r="K136" s="93" t="n">
        <v>10000</v>
      </c>
      <c r="L136" s="93"/>
      <c r="M136" s="93"/>
      <c r="N136" s="93"/>
      <c r="O136" s="93"/>
      <c r="P136" s="93" t="n">
        <f aca="false">K136+SUM(L136:O136)</f>
        <v>10000</v>
      </c>
      <c r="Q136" s="93"/>
      <c r="R136" s="94" t="n">
        <f aca="false">Q136/$P136</f>
        <v>0</v>
      </c>
      <c r="S136" s="93"/>
      <c r="T136" s="94" t="n">
        <f aca="false">S136/$P136</f>
        <v>0</v>
      </c>
      <c r="U136" s="93"/>
      <c r="V136" s="94" t="n">
        <f aca="false">U136/$P136</f>
        <v>0</v>
      </c>
      <c r="W136" s="93"/>
      <c r="X136" s="95" t="n">
        <f aca="false">W136/$P136</f>
        <v>0</v>
      </c>
      <c r="Y136" s="96" t="n">
        <v>3000</v>
      </c>
      <c r="Z136" s="97" t="n">
        <f aca="false">Y136</f>
        <v>3000</v>
      </c>
    </row>
    <row r="137" customFormat="false" ht="13.9" hidden="false" customHeight="true" outlineLevel="0" collapsed="false"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S137" s="46"/>
      <c r="U137" s="46"/>
      <c r="W137" s="46"/>
      <c r="Y137" s="46"/>
      <c r="Z137" s="46"/>
    </row>
    <row r="138" customFormat="false" ht="13.9" hidden="false" customHeight="true" outlineLevel="0" collapsed="false">
      <c r="D138" s="28" t="s">
        <v>152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customFormat="false" ht="13.9" hidden="false" customHeight="true" outlineLevel="0" collapsed="false">
      <c r="D139" s="7" t="s">
        <v>32</v>
      </c>
      <c r="E139" s="7" t="s">
        <v>33</v>
      </c>
      <c r="F139" s="7" t="s">
        <v>34</v>
      </c>
      <c r="G139" s="7" t="s">
        <v>1</v>
      </c>
      <c r="H139" s="7" t="s">
        <v>2</v>
      </c>
      <c r="I139" s="7" t="s">
        <v>3</v>
      </c>
      <c r="J139" s="7" t="s">
        <v>4</v>
      </c>
      <c r="K139" s="7" t="s">
        <v>5</v>
      </c>
      <c r="L139" s="7" t="s">
        <v>6</v>
      </c>
      <c r="M139" s="7" t="s">
        <v>7</v>
      </c>
      <c r="N139" s="7" t="s">
        <v>8</v>
      </c>
      <c r="O139" s="7" t="s">
        <v>9</v>
      </c>
      <c r="P139" s="7" t="s">
        <v>10</v>
      </c>
      <c r="Q139" s="7" t="s">
        <v>11</v>
      </c>
      <c r="R139" s="8" t="s">
        <v>12</v>
      </c>
      <c r="S139" s="7" t="s">
        <v>13</v>
      </c>
      <c r="T139" s="8" t="s">
        <v>14</v>
      </c>
      <c r="U139" s="7" t="s">
        <v>15</v>
      </c>
      <c r="V139" s="8" t="s">
        <v>16</v>
      </c>
      <c r="W139" s="7" t="s">
        <v>17</v>
      </c>
      <c r="X139" s="8" t="s">
        <v>18</v>
      </c>
      <c r="Y139" s="7" t="s">
        <v>19</v>
      </c>
      <c r="Z139" s="7" t="s">
        <v>20</v>
      </c>
    </row>
    <row r="140" customFormat="false" ht="13.9" hidden="false" customHeight="true" outlineLevel="0" collapsed="false">
      <c r="A140" s="1" t="n">
        <v>1</v>
      </c>
      <c r="B140" s="1" t="n">
        <v>4</v>
      </c>
      <c r="D140" s="98" t="s">
        <v>153</v>
      </c>
      <c r="E140" s="99" t="n">
        <v>610</v>
      </c>
      <c r="F140" s="99" t="s">
        <v>118</v>
      </c>
      <c r="G140" s="33" t="n">
        <v>0</v>
      </c>
      <c r="H140" s="33" t="n">
        <v>1500</v>
      </c>
      <c r="I140" s="33" t="n">
        <v>0</v>
      </c>
      <c r="J140" s="33" t="n">
        <v>315.84</v>
      </c>
      <c r="K140" s="33" t="n">
        <v>105</v>
      </c>
      <c r="L140" s="33"/>
      <c r="M140" s="33"/>
      <c r="N140" s="33"/>
      <c r="O140" s="33"/>
      <c r="P140" s="33" t="n">
        <f aca="false">K140+SUM(L140:O140)</f>
        <v>105</v>
      </c>
      <c r="Q140" s="33"/>
      <c r="R140" s="34" t="n">
        <f aca="false">Q140/$P140</f>
        <v>0</v>
      </c>
      <c r="S140" s="33"/>
      <c r="T140" s="34" t="n">
        <f aca="false">S140/$P140</f>
        <v>0</v>
      </c>
      <c r="U140" s="33"/>
      <c r="V140" s="34" t="n">
        <f aca="false">U140/$P140</f>
        <v>0</v>
      </c>
      <c r="W140" s="33"/>
      <c r="X140" s="34" t="n">
        <f aca="false">W140/$P140</f>
        <v>0</v>
      </c>
      <c r="Y140" s="11" t="n">
        <f aca="false">K140</f>
        <v>105</v>
      </c>
      <c r="Z140" s="11" t="n">
        <v>0</v>
      </c>
    </row>
    <row r="141" customFormat="false" ht="13.9" hidden="false" customHeight="true" outlineLevel="0" collapsed="false">
      <c r="A141" s="1" t="n">
        <v>1</v>
      </c>
      <c r="B141" s="1" t="n">
        <v>4</v>
      </c>
      <c r="D141" s="98"/>
      <c r="E141" s="99" t="n">
        <v>620</v>
      </c>
      <c r="F141" s="99" t="s">
        <v>119</v>
      </c>
      <c r="G141" s="33" t="n">
        <v>57.27</v>
      </c>
      <c r="H141" s="33" t="n">
        <v>1622.09</v>
      </c>
      <c r="I141" s="33" t="n">
        <v>102</v>
      </c>
      <c r="J141" s="33" t="n">
        <v>110.33</v>
      </c>
      <c r="K141" s="33" t="n">
        <v>85</v>
      </c>
      <c r="L141" s="33"/>
      <c r="M141" s="33"/>
      <c r="N141" s="33"/>
      <c r="O141" s="33"/>
      <c r="P141" s="33" t="n">
        <f aca="false">K141+SUM(L141:O141)</f>
        <v>85</v>
      </c>
      <c r="Q141" s="33"/>
      <c r="R141" s="34" t="n">
        <f aca="false">Q141/$P141</f>
        <v>0</v>
      </c>
      <c r="S141" s="33"/>
      <c r="T141" s="34" t="n">
        <f aca="false">S141/$P141</f>
        <v>0</v>
      </c>
      <c r="U141" s="33"/>
      <c r="V141" s="34" t="n">
        <f aca="false">U141/$P141</f>
        <v>0</v>
      </c>
      <c r="W141" s="33"/>
      <c r="X141" s="34" t="n">
        <f aca="false">W141/$P141</f>
        <v>0</v>
      </c>
      <c r="Y141" s="11" t="n">
        <v>0</v>
      </c>
      <c r="Z141" s="11" t="n">
        <v>0</v>
      </c>
    </row>
    <row r="142" customFormat="false" ht="13.9" hidden="false" customHeight="true" outlineLevel="0" collapsed="false">
      <c r="A142" s="1" t="n">
        <v>1</v>
      </c>
      <c r="B142" s="1" t="n">
        <v>4</v>
      </c>
      <c r="D142" s="98"/>
      <c r="E142" s="99" t="n">
        <v>630</v>
      </c>
      <c r="F142" s="99" t="s">
        <v>120</v>
      </c>
      <c r="G142" s="33" t="n">
        <f aca="false">2145.65+156.7</f>
        <v>2302.35</v>
      </c>
      <c r="H142" s="33" t="n">
        <v>5045.46</v>
      </c>
      <c r="I142" s="33" t="n">
        <v>2918</v>
      </c>
      <c r="J142" s="33" t="n">
        <v>7063.67</v>
      </c>
      <c r="K142" s="33" t="n">
        <v>2665</v>
      </c>
      <c r="L142" s="33"/>
      <c r="M142" s="33"/>
      <c r="N142" s="33"/>
      <c r="O142" s="33"/>
      <c r="P142" s="33" t="n">
        <f aca="false">K142+SUM(L142:O142)</f>
        <v>2665</v>
      </c>
      <c r="Q142" s="33"/>
      <c r="R142" s="34" t="n">
        <f aca="false">Q142/$P142</f>
        <v>0</v>
      </c>
      <c r="S142" s="33"/>
      <c r="T142" s="34" t="n">
        <f aca="false">S142/$P142</f>
        <v>0</v>
      </c>
      <c r="U142" s="33"/>
      <c r="V142" s="34" t="n">
        <f aca="false">U142/$P142</f>
        <v>0</v>
      </c>
      <c r="W142" s="33"/>
      <c r="X142" s="34" t="n">
        <f aca="false">W142/$P142</f>
        <v>0</v>
      </c>
      <c r="Y142" s="33" t="n">
        <f aca="false">príjmy!V91-Y140</f>
        <v>2750</v>
      </c>
      <c r="Z142" s="33" t="n">
        <v>0</v>
      </c>
    </row>
    <row r="143" customFormat="false" ht="13.9" hidden="false" customHeight="true" outlineLevel="0" collapsed="false">
      <c r="A143" s="1" t="n">
        <v>1</v>
      </c>
      <c r="B143" s="1" t="n">
        <v>4</v>
      </c>
      <c r="D143" s="100" t="s">
        <v>21</v>
      </c>
      <c r="E143" s="101" t="n">
        <v>111</v>
      </c>
      <c r="F143" s="101" t="s">
        <v>123</v>
      </c>
      <c r="G143" s="89" t="n">
        <f aca="false">SUM(G140:G142)</f>
        <v>2359.62</v>
      </c>
      <c r="H143" s="89" t="n">
        <f aca="false">SUM(H140:H142)</f>
        <v>8167.55</v>
      </c>
      <c r="I143" s="89" t="n">
        <f aca="false">SUM(I140:I142)</f>
        <v>3020</v>
      </c>
      <c r="J143" s="89" t="n">
        <f aca="false">SUM(J140:J142)</f>
        <v>7489.84</v>
      </c>
      <c r="K143" s="89" t="n">
        <f aca="false">SUM(K140:K142)</f>
        <v>2855</v>
      </c>
      <c r="L143" s="89" t="n">
        <f aca="false">SUM(L140:L142)</f>
        <v>0</v>
      </c>
      <c r="M143" s="89" t="n">
        <f aca="false">SUM(M140:M142)</f>
        <v>0</v>
      </c>
      <c r="N143" s="89" t="n">
        <f aca="false">SUM(N140:N142)</f>
        <v>0</v>
      </c>
      <c r="O143" s="89" t="n">
        <f aca="false">SUM(O140:O142)</f>
        <v>0</v>
      </c>
      <c r="P143" s="89" t="n">
        <f aca="false">SUM(P140:P142)</f>
        <v>2855</v>
      </c>
      <c r="Q143" s="89" t="n">
        <f aca="false">SUM(Q140:Q142)</f>
        <v>0</v>
      </c>
      <c r="R143" s="90" t="n">
        <f aca="false">Q143/$P143</f>
        <v>0</v>
      </c>
      <c r="S143" s="89" t="n">
        <f aca="false">SUM(S140:S142)</f>
        <v>0</v>
      </c>
      <c r="T143" s="90" t="n">
        <f aca="false">S143/$P143</f>
        <v>0</v>
      </c>
      <c r="U143" s="89" t="n">
        <f aca="false">SUM(U140:U142)</f>
        <v>0</v>
      </c>
      <c r="V143" s="90" t="n">
        <f aca="false">U143/$P143</f>
        <v>0</v>
      </c>
      <c r="W143" s="89" t="n">
        <f aca="false">SUM(W140:W142)</f>
        <v>0</v>
      </c>
      <c r="X143" s="90" t="n">
        <f aca="false">W143/$P143</f>
        <v>0</v>
      </c>
      <c r="Y143" s="89" t="n">
        <f aca="false">SUM(Y140:Y142)</f>
        <v>2855</v>
      </c>
      <c r="Z143" s="89" t="n">
        <f aca="false">SUM(Z140:Z142)</f>
        <v>0</v>
      </c>
    </row>
    <row r="144" customFormat="false" ht="13.9" hidden="false" customHeight="true" outlineLevel="0" collapsed="false">
      <c r="A144" s="1" t="n">
        <v>1</v>
      </c>
      <c r="B144" s="1" t="n">
        <v>4</v>
      </c>
      <c r="D144" s="102"/>
      <c r="E144" s="103"/>
      <c r="F144" s="104" t="s">
        <v>113</v>
      </c>
      <c r="G144" s="105" t="n">
        <f aca="false">G143</f>
        <v>2359.62</v>
      </c>
      <c r="H144" s="105" t="n">
        <f aca="false">H143</f>
        <v>8167.55</v>
      </c>
      <c r="I144" s="105" t="n">
        <f aca="false">I143</f>
        <v>3020</v>
      </c>
      <c r="J144" s="105" t="n">
        <f aca="false">J143</f>
        <v>7489.84</v>
      </c>
      <c r="K144" s="105" t="n">
        <f aca="false">K143</f>
        <v>2855</v>
      </c>
      <c r="L144" s="105" t="n">
        <f aca="false">L143</f>
        <v>0</v>
      </c>
      <c r="M144" s="105" t="n">
        <f aca="false">M143</f>
        <v>0</v>
      </c>
      <c r="N144" s="105" t="n">
        <f aca="false">N143</f>
        <v>0</v>
      </c>
      <c r="O144" s="105" t="n">
        <f aca="false">O143</f>
        <v>0</v>
      </c>
      <c r="P144" s="105" t="n">
        <f aca="false">P143</f>
        <v>2855</v>
      </c>
      <c r="Q144" s="105" t="n">
        <f aca="false">Q143</f>
        <v>0</v>
      </c>
      <c r="R144" s="106" t="n">
        <f aca="false">Q144/$P144</f>
        <v>0</v>
      </c>
      <c r="S144" s="105" t="n">
        <f aca="false">S143</f>
        <v>0</v>
      </c>
      <c r="T144" s="106" t="n">
        <f aca="false">S144/$P144</f>
        <v>0</v>
      </c>
      <c r="U144" s="105" t="n">
        <f aca="false">U143</f>
        <v>0</v>
      </c>
      <c r="V144" s="106" t="n">
        <f aca="false">U144/$P144</f>
        <v>0</v>
      </c>
      <c r="W144" s="105" t="n">
        <f aca="false">W143</f>
        <v>0</v>
      </c>
      <c r="X144" s="106" t="n">
        <f aca="false">W144/$P144</f>
        <v>0</v>
      </c>
      <c r="Y144" s="105" t="n">
        <f aca="false">Y143</f>
        <v>2855</v>
      </c>
      <c r="Z144" s="105" t="n">
        <f aca="false">Z143</f>
        <v>0</v>
      </c>
    </row>
    <row r="146" customFormat="false" ht="13.9" hidden="false" customHeight="true" outlineLevel="0" collapsed="false">
      <c r="D146" s="19" t="s">
        <v>154</v>
      </c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customFormat="false" ht="13.9" hidden="false" customHeight="true" outlineLevel="0" collapsed="false">
      <c r="D147" s="6"/>
      <c r="E147" s="6"/>
      <c r="F147" s="6"/>
      <c r="G147" s="7" t="s">
        <v>1</v>
      </c>
      <c r="H147" s="7" t="s">
        <v>2</v>
      </c>
      <c r="I147" s="7" t="s">
        <v>3</v>
      </c>
      <c r="J147" s="7" t="s">
        <v>4</v>
      </c>
      <c r="K147" s="7" t="s">
        <v>5</v>
      </c>
      <c r="L147" s="7" t="s">
        <v>6</v>
      </c>
      <c r="M147" s="7" t="s">
        <v>7</v>
      </c>
      <c r="N147" s="7" t="s">
        <v>8</v>
      </c>
      <c r="O147" s="7" t="s">
        <v>9</v>
      </c>
      <c r="P147" s="7" t="s">
        <v>10</v>
      </c>
      <c r="Q147" s="7" t="s">
        <v>11</v>
      </c>
      <c r="R147" s="8" t="s">
        <v>12</v>
      </c>
      <c r="S147" s="7" t="s">
        <v>13</v>
      </c>
      <c r="T147" s="8" t="s">
        <v>14</v>
      </c>
      <c r="U147" s="7" t="s">
        <v>15</v>
      </c>
      <c r="V147" s="8" t="s">
        <v>16</v>
      </c>
      <c r="W147" s="7" t="s">
        <v>17</v>
      </c>
      <c r="X147" s="8" t="s">
        <v>18</v>
      </c>
      <c r="Y147" s="7" t="s">
        <v>19</v>
      </c>
      <c r="Z147" s="7" t="s">
        <v>20</v>
      </c>
    </row>
    <row r="148" customFormat="false" ht="13.9" hidden="false" customHeight="true" outlineLevel="0" collapsed="false">
      <c r="A148" s="1" t="n">
        <v>2</v>
      </c>
      <c r="D148" s="21" t="s">
        <v>21</v>
      </c>
      <c r="E148" s="22" t="n">
        <v>111</v>
      </c>
      <c r="F148" s="22" t="s">
        <v>46</v>
      </c>
      <c r="G148" s="23" t="n">
        <f aca="false">G157</f>
        <v>611878.44</v>
      </c>
      <c r="H148" s="23" t="n">
        <f aca="false">H157</f>
        <v>609340.98</v>
      </c>
      <c r="I148" s="23" t="n">
        <f aca="false">I157</f>
        <v>558785</v>
      </c>
      <c r="J148" s="23" t="n">
        <f aca="false">J157</f>
        <v>647334.14</v>
      </c>
      <c r="K148" s="23" t="n">
        <f aca="false">K157</f>
        <v>693983</v>
      </c>
      <c r="L148" s="23" t="n">
        <f aca="false">L157</f>
        <v>0</v>
      </c>
      <c r="M148" s="23" t="n">
        <f aca="false">M157</f>
        <v>0</v>
      </c>
      <c r="N148" s="23" t="n">
        <f aca="false">N157</f>
        <v>0</v>
      </c>
      <c r="O148" s="23" t="n">
        <f aca="false">O157</f>
        <v>0</v>
      </c>
      <c r="P148" s="23" t="n">
        <f aca="false">P157</f>
        <v>693983</v>
      </c>
      <c r="Q148" s="23" t="n">
        <f aca="false">Q157</f>
        <v>0</v>
      </c>
      <c r="R148" s="24" t="n">
        <f aca="false">Q148/$P148</f>
        <v>0</v>
      </c>
      <c r="S148" s="23" t="n">
        <f aca="false">S157</f>
        <v>0</v>
      </c>
      <c r="T148" s="24" t="n">
        <f aca="false">S148/$P148</f>
        <v>0</v>
      </c>
      <c r="U148" s="23" t="n">
        <f aca="false">U157</f>
        <v>0</v>
      </c>
      <c r="V148" s="24" t="n">
        <f aca="false">U148/$P148</f>
        <v>0</v>
      </c>
      <c r="W148" s="23" t="n">
        <f aca="false">W157</f>
        <v>0</v>
      </c>
      <c r="X148" s="24" t="n">
        <f aca="false">W148/$P148</f>
        <v>0</v>
      </c>
      <c r="Y148" s="23" t="n">
        <f aca="false">Y157</f>
        <v>693983</v>
      </c>
      <c r="Z148" s="23" t="n">
        <f aca="false">Z157</f>
        <v>693983</v>
      </c>
    </row>
    <row r="149" customFormat="false" ht="13.9" hidden="false" customHeight="true" outlineLevel="0" collapsed="false">
      <c r="A149" s="1" t="n">
        <v>2</v>
      </c>
      <c r="D149" s="21"/>
      <c r="E149" s="22" t="n">
        <v>41</v>
      </c>
      <c r="F149" s="22" t="s">
        <v>23</v>
      </c>
      <c r="G149" s="23" t="n">
        <f aca="false">G164</f>
        <v>258605.11</v>
      </c>
      <c r="H149" s="23" t="n">
        <f aca="false">H164</f>
        <v>291580.33</v>
      </c>
      <c r="I149" s="23" t="n">
        <f aca="false">I164</f>
        <v>331955</v>
      </c>
      <c r="J149" s="23" t="n">
        <f aca="false">J164</f>
        <v>336431.55</v>
      </c>
      <c r="K149" s="23" t="n">
        <f aca="false">K164</f>
        <v>396340</v>
      </c>
      <c r="L149" s="23" t="n">
        <f aca="false">L164</f>
        <v>0</v>
      </c>
      <c r="M149" s="23" t="n">
        <f aca="false">M164</f>
        <v>0</v>
      </c>
      <c r="N149" s="23" t="n">
        <f aca="false">N164</f>
        <v>0</v>
      </c>
      <c r="O149" s="23" t="n">
        <f aca="false">O164</f>
        <v>0</v>
      </c>
      <c r="P149" s="23" t="n">
        <f aca="false">P164</f>
        <v>396340</v>
      </c>
      <c r="Q149" s="23" t="n">
        <f aca="false">Q164</f>
        <v>0</v>
      </c>
      <c r="R149" s="24" t="n">
        <f aca="false">Q149/$P149</f>
        <v>0</v>
      </c>
      <c r="S149" s="23" t="n">
        <f aca="false">S164</f>
        <v>0</v>
      </c>
      <c r="T149" s="24" t="n">
        <f aca="false">S149/$P149</f>
        <v>0</v>
      </c>
      <c r="U149" s="23" t="n">
        <f aca="false">U164</f>
        <v>0</v>
      </c>
      <c r="V149" s="24" t="n">
        <f aca="false">U149/$P149</f>
        <v>0</v>
      </c>
      <c r="W149" s="23" t="n">
        <f aca="false">W164</f>
        <v>0</v>
      </c>
      <c r="X149" s="24" t="n">
        <f aca="false">W149/$P149</f>
        <v>0</v>
      </c>
      <c r="Y149" s="23" t="n">
        <f aca="false">Y164</f>
        <v>393340</v>
      </c>
      <c r="Z149" s="23" t="n">
        <f aca="false">Z164</f>
        <v>393340</v>
      </c>
    </row>
    <row r="150" customFormat="false" ht="13.9" hidden="false" customHeight="true" outlineLevel="0" collapsed="false">
      <c r="A150" s="1" t="n">
        <v>2</v>
      </c>
      <c r="D150" s="21"/>
      <c r="E150" s="22" t="n">
        <v>72</v>
      </c>
      <c r="F150" s="22" t="s">
        <v>25</v>
      </c>
      <c r="G150" s="23" t="n">
        <f aca="false">G166</f>
        <v>41689.45</v>
      </c>
      <c r="H150" s="23" t="n">
        <f aca="false">H166</f>
        <v>44043.81</v>
      </c>
      <c r="I150" s="23" t="n">
        <f aca="false">I166</f>
        <v>103140</v>
      </c>
      <c r="J150" s="23" t="n">
        <f aca="false">J166</f>
        <v>71545.32</v>
      </c>
      <c r="K150" s="23" t="n">
        <f aca="false">K166</f>
        <v>150267</v>
      </c>
      <c r="L150" s="23" t="n">
        <f aca="false">L166</f>
        <v>0</v>
      </c>
      <c r="M150" s="23" t="n">
        <f aca="false">M166</f>
        <v>0</v>
      </c>
      <c r="N150" s="23" t="n">
        <f aca="false">N166</f>
        <v>0</v>
      </c>
      <c r="O150" s="23" t="n">
        <f aca="false">O166</f>
        <v>0</v>
      </c>
      <c r="P150" s="23" t="n">
        <f aca="false">P166</f>
        <v>150267</v>
      </c>
      <c r="Q150" s="23" t="n">
        <f aca="false">Q166</f>
        <v>0</v>
      </c>
      <c r="R150" s="24" t="n">
        <f aca="false">Q150/$P150</f>
        <v>0</v>
      </c>
      <c r="S150" s="23" t="n">
        <f aca="false">S166</f>
        <v>0</v>
      </c>
      <c r="T150" s="24" t="n">
        <f aca="false">S150/$P150</f>
        <v>0</v>
      </c>
      <c r="U150" s="23" t="n">
        <f aca="false">U166</f>
        <v>0</v>
      </c>
      <c r="V150" s="24" t="n">
        <f aca="false">U150/$P150</f>
        <v>0</v>
      </c>
      <c r="W150" s="23" t="n">
        <f aca="false">W166</f>
        <v>0</v>
      </c>
      <c r="X150" s="24" t="n">
        <f aca="false">W150/$P150</f>
        <v>0</v>
      </c>
      <c r="Y150" s="23" t="n">
        <f aca="false">Y166</f>
        <v>150267</v>
      </c>
      <c r="Z150" s="23" t="n">
        <f aca="false">Z166</f>
        <v>150267</v>
      </c>
    </row>
    <row r="151" customFormat="false" ht="13.9" hidden="false" customHeight="true" outlineLevel="0" collapsed="false">
      <c r="A151" s="1" t="n">
        <v>2</v>
      </c>
      <c r="D151" s="17"/>
      <c r="E151" s="18"/>
      <c r="F151" s="25" t="s">
        <v>113</v>
      </c>
      <c r="G151" s="26" t="n">
        <f aca="false">SUM(G148:G150)</f>
        <v>912173</v>
      </c>
      <c r="H151" s="26" t="n">
        <f aca="false">SUM(H148:H150)</f>
        <v>944965.12</v>
      </c>
      <c r="I151" s="26" t="n">
        <f aca="false">SUM(I148:I150)</f>
        <v>993880</v>
      </c>
      <c r="J151" s="26" t="n">
        <f aca="false">SUM(J148:J150)</f>
        <v>1055311.01</v>
      </c>
      <c r="K151" s="26" t="n">
        <f aca="false">SUM(K148:K150)</f>
        <v>1240590</v>
      </c>
      <c r="L151" s="26" t="n">
        <f aca="false">SUM(L148:L150)</f>
        <v>0</v>
      </c>
      <c r="M151" s="26" t="n">
        <f aca="false">SUM(M148:M150)</f>
        <v>0</v>
      </c>
      <c r="N151" s="26" t="n">
        <f aca="false">SUM(N148:N150)</f>
        <v>0</v>
      </c>
      <c r="O151" s="26" t="n">
        <f aca="false">SUM(O148:O150)</f>
        <v>0</v>
      </c>
      <c r="P151" s="26" t="n">
        <f aca="false">SUM(P148:P150)</f>
        <v>1240590</v>
      </c>
      <c r="Q151" s="26" t="n">
        <f aca="false">SUM(Q148:Q150)</f>
        <v>0</v>
      </c>
      <c r="R151" s="27" t="n">
        <f aca="false">Q151/$P151</f>
        <v>0</v>
      </c>
      <c r="S151" s="26" t="n">
        <f aca="false">SUM(S148:S150)</f>
        <v>0</v>
      </c>
      <c r="T151" s="27" t="n">
        <f aca="false">S151/$P151</f>
        <v>0</v>
      </c>
      <c r="U151" s="26" t="n">
        <f aca="false">SUM(U148:U150)</f>
        <v>0</v>
      </c>
      <c r="V151" s="27" t="n">
        <f aca="false">U151/$P151</f>
        <v>0</v>
      </c>
      <c r="W151" s="26" t="n">
        <f aca="false">SUM(W148:W150)</f>
        <v>0</v>
      </c>
      <c r="X151" s="27" t="n">
        <f aca="false">W151/$P151</f>
        <v>0</v>
      </c>
      <c r="Y151" s="26" t="n">
        <f aca="false">SUM(Y148:Y150)</f>
        <v>1237590</v>
      </c>
      <c r="Z151" s="26" t="n">
        <f aca="false">SUM(Z148:Z150)</f>
        <v>1237590</v>
      </c>
    </row>
    <row r="153" customFormat="false" ht="13.9" hidden="false" customHeight="true" outlineLevel="0" collapsed="false">
      <c r="D153" s="28" t="s">
        <v>155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9"/>
      <c r="S153" s="28"/>
      <c r="T153" s="29"/>
      <c r="U153" s="28"/>
      <c r="V153" s="29"/>
      <c r="W153" s="28"/>
      <c r="X153" s="29"/>
      <c r="Y153" s="28"/>
      <c r="Z153" s="28"/>
    </row>
    <row r="154" customFormat="false" ht="13.9" hidden="false" customHeight="true" outlineLevel="0" collapsed="false">
      <c r="D154" s="7" t="s">
        <v>32</v>
      </c>
      <c r="E154" s="7" t="s">
        <v>33</v>
      </c>
      <c r="F154" s="7" t="s">
        <v>34</v>
      </c>
      <c r="G154" s="7" t="s">
        <v>1</v>
      </c>
      <c r="H154" s="7" t="s">
        <v>2</v>
      </c>
      <c r="I154" s="7" t="s">
        <v>3</v>
      </c>
      <c r="J154" s="7" t="s">
        <v>4</v>
      </c>
      <c r="K154" s="7" t="s">
        <v>5</v>
      </c>
      <c r="L154" s="7" t="s">
        <v>6</v>
      </c>
      <c r="M154" s="7" t="s">
        <v>7</v>
      </c>
      <c r="N154" s="7" t="s">
        <v>8</v>
      </c>
      <c r="O154" s="7" t="s">
        <v>9</v>
      </c>
      <c r="P154" s="7" t="s">
        <v>10</v>
      </c>
      <c r="Q154" s="7" t="s">
        <v>11</v>
      </c>
      <c r="R154" s="8" t="s">
        <v>12</v>
      </c>
      <c r="S154" s="7" t="s">
        <v>13</v>
      </c>
      <c r="T154" s="8" t="s">
        <v>14</v>
      </c>
      <c r="U154" s="7" t="s">
        <v>15</v>
      </c>
      <c r="V154" s="8" t="s">
        <v>16</v>
      </c>
      <c r="W154" s="7" t="s">
        <v>17</v>
      </c>
      <c r="X154" s="8" t="s">
        <v>18</v>
      </c>
      <c r="Y154" s="7" t="s">
        <v>19</v>
      </c>
      <c r="Z154" s="7" t="s">
        <v>20</v>
      </c>
    </row>
    <row r="155" customFormat="false" ht="13.9" hidden="false" customHeight="true" outlineLevel="0" collapsed="false">
      <c r="A155" s="1" t="n">
        <v>2</v>
      </c>
      <c r="B155" s="1" t="n">
        <v>1</v>
      </c>
      <c r="D155" s="38" t="s">
        <v>156</v>
      </c>
      <c r="E155" s="10" t="n">
        <v>630</v>
      </c>
      <c r="F155" s="10" t="s">
        <v>157</v>
      </c>
      <c r="G155" s="33" t="n">
        <v>0</v>
      </c>
      <c r="H155" s="33" t="n">
        <v>0</v>
      </c>
      <c r="I155" s="33" t="n">
        <v>0</v>
      </c>
      <c r="J155" s="33" t="n">
        <v>4581.01</v>
      </c>
      <c r="K155" s="33" t="n">
        <v>0</v>
      </c>
      <c r="L155" s="33"/>
      <c r="M155" s="33"/>
      <c r="N155" s="33"/>
      <c r="O155" s="33"/>
      <c r="P155" s="11" t="n">
        <f aca="false">K155+SUM(L155:O155)</f>
        <v>0</v>
      </c>
      <c r="Q155" s="33"/>
      <c r="R155" s="34" t="e">
        <f aca="false">Q155/$P155</f>
        <v>#DIV/0!</v>
      </c>
      <c r="S155" s="33"/>
      <c r="T155" s="34" t="e">
        <f aca="false">S155/$P155</f>
        <v>#DIV/0!</v>
      </c>
      <c r="U155" s="33"/>
      <c r="V155" s="34" t="e">
        <f aca="false">U155/$P155</f>
        <v>#DIV/0!</v>
      </c>
      <c r="W155" s="33"/>
      <c r="X155" s="34" t="e">
        <f aca="false">W155/$P155</f>
        <v>#DIV/0!</v>
      </c>
      <c r="Y155" s="11" t="n">
        <f aca="false">K155</f>
        <v>0</v>
      </c>
      <c r="Z155" s="11" t="n">
        <f aca="false">Y155</f>
        <v>0</v>
      </c>
    </row>
    <row r="156" customFormat="false" ht="13.9" hidden="false" customHeight="true" outlineLevel="0" collapsed="false">
      <c r="A156" s="1" t="n">
        <v>2</v>
      </c>
      <c r="B156" s="1" t="n">
        <v>1</v>
      </c>
      <c r="D156" s="38" t="s">
        <v>156</v>
      </c>
      <c r="E156" s="10" t="s">
        <v>49</v>
      </c>
      <c r="F156" s="10" t="s">
        <v>22</v>
      </c>
      <c r="G156" s="33" t="n">
        <f aca="false">572522.38+6050+32308.06+998</f>
        <v>611878.44</v>
      </c>
      <c r="H156" s="33" t="n">
        <f aca="false">4578.98+604762</f>
        <v>609340.98</v>
      </c>
      <c r="I156" s="33" t="n">
        <v>558785</v>
      </c>
      <c r="J156" s="33" t="n">
        <v>642753.13</v>
      </c>
      <c r="K156" s="33" t="n">
        <v>693983</v>
      </c>
      <c r="L156" s="33"/>
      <c r="M156" s="33"/>
      <c r="N156" s="33"/>
      <c r="O156" s="33"/>
      <c r="P156" s="11" t="n">
        <f aca="false">K156+SUM(L156:O156)</f>
        <v>693983</v>
      </c>
      <c r="Q156" s="33"/>
      <c r="R156" s="34" t="n">
        <f aca="false">Q156/$P156</f>
        <v>0</v>
      </c>
      <c r="S156" s="33"/>
      <c r="T156" s="34" t="n">
        <f aca="false">S156/$P156</f>
        <v>0</v>
      </c>
      <c r="U156" s="33"/>
      <c r="V156" s="34" t="n">
        <f aca="false">U156/$P156</f>
        <v>0</v>
      </c>
      <c r="W156" s="33"/>
      <c r="X156" s="34" t="n">
        <f aca="false">W156/$P156</f>
        <v>0</v>
      </c>
      <c r="Y156" s="11" t="n">
        <f aca="false">K156</f>
        <v>693983</v>
      </c>
      <c r="Z156" s="11" t="n">
        <f aca="false">Y156</f>
        <v>693983</v>
      </c>
    </row>
    <row r="157" customFormat="false" ht="13.9" hidden="false" customHeight="true" outlineLevel="0" collapsed="false">
      <c r="A157" s="1" t="n">
        <v>2</v>
      </c>
      <c r="B157" s="1" t="n">
        <v>1</v>
      </c>
      <c r="D157" s="75" t="s">
        <v>21</v>
      </c>
      <c r="E157" s="35" t="s">
        <v>158</v>
      </c>
      <c r="F157" s="35" t="s">
        <v>123</v>
      </c>
      <c r="G157" s="36" t="n">
        <f aca="false">SUM(G155:G156)</f>
        <v>611878.44</v>
      </c>
      <c r="H157" s="36" t="n">
        <f aca="false">SUM(H155:H156)</f>
        <v>609340.98</v>
      </c>
      <c r="I157" s="36" t="n">
        <f aca="false">SUM(I155:I156)</f>
        <v>558785</v>
      </c>
      <c r="J157" s="36" t="n">
        <f aca="false">SUM(J155:J156)</f>
        <v>647334.14</v>
      </c>
      <c r="K157" s="36" t="n">
        <f aca="false">SUM(K155:K156)</f>
        <v>693983</v>
      </c>
      <c r="L157" s="36" t="n">
        <f aca="false">SUM(L155:L156)</f>
        <v>0</v>
      </c>
      <c r="M157" s="36" t="n">
        <f aca="false">SUM(M155:M156)</f>
        <v>0</v>
      </c>
      <c r="N157" s="36" t="n">
        <f aca="false">SUM(N155:N156)</f>
        <v>0</v>
      </c>
      <c r="O157" s="36" t="n">
        <f aca="false">SUM(O155:O156)</f>
        <v>0</v>
      </c>
      <c r="P157" s="36" t="n">
        <f aca="false">SUM(P155:P156)</f>
        <v>693983</v>
      </c>
      <c r="Q157" s="36" t="n">
        <f aca="false">SUM(Q155:Q156)</f>
        <v>0</v>
      </c>
      <c r="R157" s="37" t="n">
        <f aca="false">Q157/$P157</f>
        <v>0</v>
      </c>
      <c r="S157" s="36" t="n">
        <f aca="false">SUM(S155:S156)</f>
        <v>0</v>
      </c>
      <c r="T157" s="37" t="n">
        <f aca="false">S157/$P157</f>
        <v>0</v>
      </c>
      <c r="U157" s="36" t="n">
        <f aca="false">SUM(U155:U156)</f>
        <v>0</v>
      </c>
      <c r="V157" s="37" t="n">
        <f aca="false">U157/$P157</f>
        <v>0</v>
      </c>
      <c r="W157" s="36" t="n">
        <f aca="false">SUM(W155:W156)</f>
        <v>0</v>
      </c>
      <c r="X157" s="37" t="n">
        <f aca="false">W157/$P157</f>
        <v>0</v>
      </c>
      <c r="Y157" s="36" t="n">
        <f aca="false">SUM(Y155:Y156)</f>
        <v>693983</v>
      </c>
      <c r="Z157" s="36" t="n">
        <f aca="false">SUM(Z155:Z156)</f>
        <v>693983</v>
      </c>
    </row>
    <row r="158" customFormat="false" ht="13.9" hidden="false" customHeight="true" outlineLevel="0" collapsed="false">
      <c r="A158" s="1" t="n">
        <v>2</v>
      </c>
      <c r="B158" s="1" t="n">
        <v>1</v>
      </c>
      <c r="D158" s="68" t="s">
        <v>159</v>
      </c>
      <c r="E158" s="35" t="n">
        <v>630</v>
      </c>
      <c r="F158" s="35" t="s">
        <v>120</v>
      </c>
      <c r="G158" s="36" t="n">
        <v>18808.05</v>
      </c>
      <c r="H158" s="36" t="n">
        <v>16591.31</v>
      </c>
      <c r="I158" s="36" t="n">
        <v>7971</v>
      </c>
      <c r="J158" s="36" t="n">
        <v>17602.3</v>
      </c>
      <c r="K158" s="36" t="n">
        <v>20184</v>
      </c>
      <c r="L158" s="36"/>
      <c r="M158" s="36"/>
      <c r="N158" s="36"/>
      <c r="O158" s="36"/>
      <c r="P158" s="11" t="n">
        <f aca="false">K158+SUM(L158:O158)</f>
        <v>20184</v>
      </c>
      <c r="Q158" s="36"/>
      <c r="R158" s="34" t="n">
        <f aca="false">Q158/$P158</f>
        <v>0</v>
      </c>
      <c r="S158" s="36"/>
      <c r="T158" s="34" t="n">
        <f aca="false">S158/$P158</f>
        <v>0</v>
      </c>
      <c r="U158" s="36"/>
      <c r="V158" s="34" t="n">
        <f aca="false">U158/$P158</f>
        <v>0</v>
      </c>
      <c r="W158" s="36"/>
      <c r="X158" s="34" t="n">
        <f aca="false">W158/$P158</f>
        <v>0</v>
      </c>
      <c r="Y158" s="11" t="n">
        <f aca="false">K158</f>
        <v>20184</v>
      </c>
      <c r="Z158" s="11" t="n">
        <f aca="false">Y158</f>
        <v>20184</v>
      </c>
    </row>
    <row r="159" customFormat="false" ht="13.9" hidden="false" customHeight="true" outlineLevel="0" collapsed="false">
      <c r="A159" s="1" t="n">
        <v>2</v>
      </c>
      <c r="B159" s="1" t="n">
        <v>1</v>
      </c>
      <c r="D159" s="38" t="s">
        <v>160</v>
      </c>
      <c r="E159" s="10" t="n">
        <v>630</v>
      </c>
      <c r="F159" s="10" t="s">
        <v>120</v>
      </c>
      <c r="G159" s="11" t="n">
        <v>1168.71</v>
      </c>
      <c r="H159" s="11" t="n">
        <v>19656.91</v>
      </c>
      <c r="I159" s="11" t="n">
        <v>693</v>
      </c>
      <c r="J159" s="11" t="n">
        <v>7682.49</v>
      </c>
      <c r="K159" s="11" t="n">
        <v>5140</v>
      </c>
      <c r="L159" s="11"/>
      <c r="M159" s="11"/>
      <c r="N159" s="11"/>
      <c r="O159" s="11"/>
      <c r="P159" s="11" t="n">
        <f aca="false">K159+SUM(L159:O159)</f>
        <v>5140</v>
      </c>
      <c r="Q159" s="11"/>
      <c r="R159" s="12" t="n">
        <f aca="false">Q159/$P159</f>
        <v>0</v>
      </c>
      <c r="S159" s="11"/>
      <c r="T159" s="12" t="n">
        <f aca="false">S159/$P159</f>
        <v>0</v>
      </c>
      <c r="U159" s="11"/>
      <c r="V159" s="12" t="n">
        <f aca="false">U159/$P159</f>
        <v>0</v>
      </c>
      <c r="W159" s="11"/>
      <c r="X159" s="12" t="n">
        <f aca="false">W159/$P159</f>
        <v>0</v>
      </c>
      <c r="Y159" s="11" t="n">
        <f aca="false">2140</f>
        <v>2140</v>
      </c>
      <c r="Z159" s="11" t="n">
        <f aca="false">Y159</f>
        <v>2140</v>
      </c>
    </row>
    <row r="160" customFormat="false" ht="13.9" hidden="false" customHeight="true" outlineLevel="0" collapsed="false">
      <c r="A160" s="1" t="n">
        <v>2</v>
      </c>
      <c r="B160" s="1" t="n">
        <v>1</v>
      </c>
      <c r="D160" s="107" t="s">
        <v>161</v>
      </c>
      <c r="E160" s="10" t="n">
        <v>630</v>
      </c>
      <c r="F160" s="10" t="s">
        <v>120</v>
      </c>
      <c r="G160" s="11" t="n">
        <v>833.71</v>
      </c>
      <c r="H160" s="11" t="n">
        <v>328.03</v>
      </c>
      <c r="I160" s="11" t="n">
        <v>51</v>
      </c>
      <c r="J160" s="11" t="n">
        <v>0</v>
      </c>
      <c r="K160" s="11" t="n">
        <v>0</v>
      </c>
      <c r="L160" s="11"/>
      <c r="M160" s="11"/>
      <c r="N160" s="11"/>
      <c r="O160" s="11"/>
      <c r="P160" s="11" t="n">
        <f aca="false">K160+SUM(L160:O160)</f>
        <v>0</v>
      </c>
      <c r="Q160" s="11"/>
      <c r="R160" s="12" t="e">
        <f aca="false">Q160/$P160</f>
        <v>#DIV/0!</v>
      </c>
      <c r="S160" s="11"/>
      <c r="T160" s="12" t="e">
        <f aca="false">S160/$P160</f>
        <v>#DIV/0!</v>
      </c>
      <c r="U160" s="11"/>
      <c r="V160" s="12" t="e">
        <f aca="false">U160/$P160</f>
        <v>#DIV/0!</v>
      </c>
      <c r="W160" s="11"/>
      <c r="X160" s="12" t="e">
        <f aca="false">W160/$P160</f>
        <v>#DIV/0!</v>
      </c>
      <c r="Y160" s="11" t="n">
        <f aca="false">K160</f>
        <v>0</v>
      </c>
      <c r="Z160" s="11" t="n">
        <f aca="false">Y160</f>
        <v>0</v>
      </c>
    </row>
    <row r="161" customFormat="false" ht="13.9" hidden="false" customHeight="true" outlineLevel="0" collapsed="false">
      <c r="A161" s="1" t="n">
        <v>2</v>
      </c>
      <c r="B161" s="1" t="n">
        <v>1</v>
      </c>
      <c r="D161" s="107"/>
      <c r="E161" s="10" t="n">
        <v>640</v>
      </c>
      <c r="F161" s="10" t="s">
        <v>121</v>
      </c>
      <c r="G161" s="11" t="n">
        <v>1490.08</v>
      </c>
      <c r="H161" s="11" t="n">
        <v>974.05</v>
      </c>
      <c r="I161" s="11" t="n">
        <v>1624</v>
      </c>
      <c r="J161" s="11" t="n">
        <v>1624.18</v>
      </c>
      <c r="K161" s="11" t="n">
        <v>0</v>
      </c>
      <c r="L161" s="11"/>
      <c r="M161" s="11"/>
      <c r="N161" s="11"/>
      <c r="O161" s="11"/>
      <c r="P161" s="11" t="n">
        <f aca="false">K161+SUM(L161:O161)</f>
        <v>0</v>
      </c>
      <c r="Q161" s="11"/>
      <c r="R161" s="12" t="e">
        <f aca="false">Q161/$P161</f>
        <v>#DIV/0!</v>
      </c>
      <c r="S161" s="11"/>
      <c r="T161" s="12" t="e">
        <f aca="false">S161/$P161</f>
        <v>#DIV/0!</v>
      </c>
      <c r="U161" s="11"/>
      <c r="V161" s="12" t="e">
        <f aca="false">U161/$P161</f>
        <v>#DIV/0!</v>
      </c>
      <c r="W161" s="11"/>
      <c r="X161" s="12" t="e">
        <f aca="false">W161/$P161</f>
        <v>#DIV/0!</v>
      </c>
      <c r="Y161" s="11" t="n">
        <f aca="false">K161</f>
        <v>0</v>
      </c>
      <c r="Z161" s="11" t="n">
        <f aca="false">Y161</f>
        <v>0</v>
      </c>
    </row>
    <row r="162" customFormat="false" ht="13.9" hidden="false" customHeight="true" outlineLevel="0" collapsed="false">
      <c r="A162" s="1" t="n">
        <v>2</v>
      </c>
      <c r="B162" s="1" t="n">
        <v>1</v>
      </c>
      <c r="D162" s="108" t="s">
        <v>162</v>
      </c>
      <c r="E162" s="10" t="n">
        <v>630</v>
      </c>
      <c r="F162" s="10" t="s">
        <v>120</v>
      </c>
      <c r="G162" s="11" t="n">
        <v>6871.88</v>
      </c>
      <c r="H162" s="11" t="n">
        <v>5342.45</v>
      </c>
      <c r="I162" s="11" t="n">
        <v>8869</v>
      </c>
      <c r="J162" s="11" t="n">
        <v>8909.4</v>
      </c>
      <c r="K162" s="11" t="n">
        <v>18995</v>
      </c>
      <c r="L162" s="11"/>
      <c r="M162" s="11"/>
      <c r="N162" s="11"/>
      <c r="O162" s="11"/>
      <c r="P162" s="11" t="n">
        <f aca="false">K162+SUM(L162:O162)</f>
        <v>18995</v>
      </c>
      <c r="Q162" s="11"/>
      <c r="R162" s="12" t="n">
        <f aca="false">Q162/$P162</f>
        <v>0</v>
      </c>
      <c r="S162" s="11"/>
      <c r="T162" s="12" t="n">
        <f aca="false">S162/$P162</f>
        <v>0</v>
      </c>
      <c r="U162" s="11"/>
      <c r="V162" s="12" t="n">
        <f aca="false">U162/$P162</f>
        <v>0</v>
      </c>
      <c r="W162" s="11"/>
      <c r="X162" s="12" t="n">
        <f aca="false">W162/$P162</f>
        <v>0</v>
      </c>
      <c r="Y162" s="11" t="n">
        <f aca="false">K162</f>
        <v>18995</v>
      </c>
      <c r="Z162" s="11" t="n">
        <f aca="false">Y162</f>
        <v>18995</v>
      </c>
    </row>
    <row r="163" customFormat="false" ht="13.9" hidden="false" customHeight="true" outlineLevel="0" collapsed="false">
      <c r="A163" s="1" t="n">
        <v>2</v>
      </c>
      <c r="B163" s="1" t="n">
        <v>1</v>
      </c>
      <c r="D163" s="109" t="s">
        <v>156</v>
      </c>
      <c r="E163" s="10" t="s">
        <v>49</v>
      </c>
      <c r="F163" s="10" t="s">
        <v>163</v>
      </c>
      <c r="G163" s="33" t="n">
        <f aca="false">82080.35+139041.81+8310.52</f>
        <v>229432.68</v>
      </c>
      <c r="H163" s="33" t="n">
        <f aca="false">138588.76+107980.44+2118.38</f>
        <v>248687.58</v>
      </c>
      <c r="I163" s="33" t="n">
        <v>312747</v>
      </c>
      <c r="J163" s="33" t="n">
        <v>300613.18</v>
      </c>
      <c r="K163" s="33" t="n">
        <v>352021</v>
      </c>
      <c r="L163" s="33"/>
      <c r="M163" s="33"/>
      <c r="N163" s="33"/>
      <c r="O163" s="33"/>
      <c r="P163" s="11" t="n">
        <f aca="false">K163+SUM(L163:O163)</f>
        <v>352021</v>
      </c>
      <c r="Q163" s="33"/>
      <c r="R163" s="34" t="n">
        <f aca="false">Q163/$P163</f>
        <v>0</v>
      </c>
      <c r="S163" s="33"/>
      <c r="T163" s="34" t="n">
        <f aca="false">S163/$P163</f>
        <v>0</v>
      </c>
      <c r="U163" s="33"/>
      <c r="V163" s="34" t="n">
        <f aca="false">U163/$P163</f>
        <v>0</v>
      </c>
      <c r="W163" s="33"/>
      <c r="X163" s="34" t="n">
        <f aca="false">W163/$P163</f>
        <v>0</v>
      </c>
      <c r="Y163" s="11" t="n">
        <f aca="false">K163</f>
        <v>352021</v>
      </c>
      <c r="Z163" s="11" t="n">
        <f aca="false">Y163</f>
        <v>352021</v>
      </c>
    </row>
    <row r="164" customFormat="false" ht="13.9" hidden="false" customHeight="true" outlineLevel="0" collapsed="false">
      <c r="A164" s="1" t="n">
        <v>2</v>
      </c>
      <c r="B164" s="1" t="n">
        <v>1</v>
      </c>
      <c r="D164" s="75" t="s">
        <v>21</v>
      </c>
      <c r="E164" s="35" t="n">
        <v>41</v>
      </c>
      <c r="F164" s="35" t="s">
        <v>23</v>
      </c>
      <c r="G164" s="36" t="n">
        <f aca="false">SUM(G158:G163)</f>
        <v>258605.11</v>
      </c>
      <c r="H164" s="36" t="n">
        <f aca="false">SUM(H158:H163)</f>
        <v>291580.33</v>
      </c>
      <c r="I164" s="36" t="n">
        <f aca="false">SUM(I158:I163)</f>
        <v>331955</v>
      </c>
      <c r="J164" s="36" t="n">
        <f aca="false">SUM(J158:J163)</f>
        <v>336431.55</v>
      </c>
      <c r="K164" s="36" t="n">
        <f aca="false">SUM(K158:K163)</f>
        <v>396340</v>
      </c>
      <c r="L164" s="36" t="n">
        <f aca="false">SUM(L158:L163)</f>
        <v>0</v>
      </c>
      <c r="M164" s="36" t="n">
        <f aca="false">SUM(M158:M163)</f>
        <v>0</v>
      </c>
      <c r="N164" s="36" t="n">
        <f aca="false">SUM(N158:N163)</f>
        <v>0</v>
      </c>
      <c r="O164" s="36" t="n">
        <f aca="false">SUM(O158:O163)</f>
        <v>0</v>
      </c>
      <c r="P164" s="36" t="n">
        <f aca="false">SUM(P158:P163)</f>
        <v>396340</v>
      </c>
      <c r="Q164" s="36" t="n">
        <f aca="false">SUM(Q158:Q163)</f>
        <v>0</v>
      </c>
      <c r="R164" s="37" t="n">
        <f aca="false">Q164/$P164</f>
        <v>0</v>
      </c>
      <c r="S164" s="36" t="n">
        <f aca="false">SUM(S158:S163)</f>
        <v>0</v>
      </c>
      <c r="T164" s="37" t="n">
        <f aca="false">S164/$P164</f>
        <v>0</v>
      </c>
      <c r="U164" s="36" t="n">
        <f aca="false">SUM(U158:U163)</f>
        <v>0</v>
      </c>
      <c r="V164" s="37" t="n">
        <f aca="false">U164/$P164</f>
        <v>0</v>
      </c>
      <c r="W164" s="36" t="n">
        <f aca="false">SUM(W158:W163)</f>
        <v>0</v>
      </c>
      <c r="X164" s="37" t="n">
        <f aca="false">W164/$P164</f>
        <v>0</v>
      </c>
      <c r="Y164" s="36" t="n">
        <f aca="false">SUM(Y158:Y163)</f>
        <v>393340</v>
      </c>
      <c r="Z164" s="36" t="n">
        <f aca="false">SUM(Z158:Z163)</f>
        <v>393340</v>
      </c>
    </row>
    <row r="165" customFormat="false" ht="13.9" hidden="false" customHeight="true" outlineLevel="0" collapsed="false">
      <c r="A165" s="1" t="n">
        <v>2</v>
      </c>
      <c r="B165" s="1" t="n">
        <v>1</v>
      </c>
      <c r="D165" s="38" t="s">
        <v>156</v>
      </c>
      <c r="E165" s="10" t="s">
        <v>49</v>
      </c>
      <c r="F165" s="10" t="s">
        <v>25</v>
      </c>
      <c r="G165" s="33" t="n">
        <f aca="false">39950.8+1704.85+33.8</f>
        <v>41689.45</v>
      </c>
      <c r="H165" s="33" t="n">
        <f aca="false">43278.39+765.42</f>
        <v>44043.81</v>
      </c>
      <c r="I165" s="33" t="n">
        <v>103140</v>
      </c>
      <c r="J165" s="33" t="n">
        <v>71545.32</v>
      </c>
      <c r="K165" s="33" t="n">
        <v>150267</v>
      </c>
      <c r="L165" s="33"/>
      <c r="M165" s="33"/>
      <c r="N165" s="33"/>
      <c r="O165" s="33"/>
      <c r="P165" s="11" t="n">
        <f aca="false">K165+SUM(L165:O165)</f>
        <v>150267</v>
      </c>
      <c r="Q165" s="33"/>
      <c r="R165" s="34" t="n">
        <f aca="false">Q165/$P165</f>
        <v>0</v>
      </c>
      <c r="S165" s="33"/>
      <c r="T165" s="34" t="n">
        <f aca="false">S165/$P165</f>
        <v>0</v>
      </c>
      <c r="U165" s="33"/>
      <c r="V165" s="34" t="n">
        <f aca="false">U165/$P165</f>
        <v>0</v>
      </c>
      <c r="W165" s="33"/>
      <c r="X165" s="34" t="n">
        <f aca="false">W165/$P165</f>
        <v>0</v>
      </c>
      <c r="Y165" s="11" t="n">
        <f aca="false">K165</f>
        <v>150267</v>
      </c>
      <c r="Z165" s="11" t="n">
        <f aca="false">Y165</f>
        <v>150267</v>
      </c>
    </row>
    <row r="166" customFormat="false" ht="13.9" hidden="false" customHeight="true" outlineLevel="0" collapsed="false">
      <c r="A166" s="1" t="n">
        <v>2</v>
      </c>
      <c r="B166" s="1" t="n">
        <v>1</v>
      </c>
      <c r="D166" s="75" t="s">
        <v>21</v>
      </c>
      <c r="E166" s="35" t="n">
        <v>72</v>
      </c>
      <c r="F166" s="35" t="s">
        <v>25</v>
      </c>
      <c r="G166" s="36" t="n">
        <f aca="false">SUM(G165:G165)</f>
        <v>41689.45</v>
      </c>
      <c r="H166" s="36" t="n">
        <f aca="false">SUM(H165:H165)</f>
        <v>44043.81</v>
      </c>
      <c r="I166" s="36" t="n">
        <f aca="false">SUM(I165:I165)</f>
        <v>103140</v>
      </c>
      <c r="J166" s="36" t="n">
        <f aca="false">SUM(J165:J165)</f>
        <v>71545.32</v>
      </c>
      <c r="K166" s="89" t="n">
        <f aca="false">SUM(K165:K165)</f>
        <v>150267</v>
      </c>
      <c r="L166" s="36" t="n">
        <f aca="false">SUM(L165:L165)</f>
        <v>0</v>
      </c>
      <c r="M166" s="36" t="n">
        <f aca="false">SUM(M165:M165)</f>
        <v>0</v>
      </c>
      <c r="N166" s="36" t="n">
        <f aca="false">SUM(N165:N165)</f>
        <v>0</v>
      </c>
      <c r="O166" s="36" t="n">
        <f aca="false">SUM(O165:O165)</f>
        <v>0</v>
      </c>
      <c r="P166" s="36" t="n">
        <f aca="false">SUM(P165:P165)</f>
        <v>150267</v>
      </c>
      <c r="Q166" s="36" t="n">
        <f aca="false">SUM(Q165:Q165)</f>
        <v>0</v>
      </c>
      <c r="R166" s="37" t="n">
        <f aca="false">Q166/$P166</f>
        <v>0</v>
      </c>
      <c r="S166" s="36" t="n">
        <f aca="false">SUM(S165:S165)</f>
        <v>0</v>
      </c>
      <c r="T166" s="37" t="n">
        <f aca="false">S166/$P166</f>
        <v>0</v>
      </c>
      <c r="U166" s="36" t="n">
        <f aca="false">SUM(U165:U165)</f>
        <v>0</v>
      </c>
      <c r="V166" s="37" t="n">
        <f aca="false">U166/$P166</f>
        <v>0</v>
      </c>
      <c r="W166" s="36" t="n">
        <f aca="false">SUM(W165:W165)</f>
        <v>0</v>
      </c>
      <c r="X166" s="37" t="n">
        <f aca="false">W166/$P166</f>
        <v>0</v>
      </c>
      <c r="Y166" s="36" t="n">
        <f aca="false">SUM(Y165:Y165)</f>
        <v>150267</v>
      </c>
      <c r="Z166" s="36" t="n">
        <f aca="false">SUM(Z165:Z165)</f>
        <v>150267</v>
      </c>
    </row>
    <row r="167" customFormat="false" ht="13.9" hidden="false" customHeight="true" outlineLevel="0" collapsed="false">
      <c r="A167" s="1" t="n">
        <v>2</v>
      </c>
      <c r="B167" s="1" t="n">
        <v>1</v>
      </c>
      <c r="D167" s="17"/>
      <c r="E167" s="18"/>
      <c r="F167" s="13" t="s">
        <v>113</v>
      </c>
      <c r="G167" s="14" t="n">
        <f aca="false">G157+G164+G166</f>
        <v>912173</v>
      </c>
      <c r="H167" s="14" t="n">
        <f aca="false">H157+H164+H166</f>
        <v>944965.12</v>
      </c>
      <c r="I167" s="14" t="n">
        <f aca="false">I157+I164+I166</f>
        <v>993880</v>
      </c>
      <c r="J167" s="14" t="n">
        <f aca="false">J157+J164+J166</f>
        <v>1055311.01</v>
      </c>
      <c r="K167" s="14" t="n">
        <f aca="false">K157+K164+K166</f>
        <v>1240590</v>
      </c>
      <c r="L167" s="14" t="n">
        <f aca="false">L157+L164+L166</f>
        <v>0</v>
      </c>
      <c r="M167" s="14" t="n">
        <f aca="false">M157+M164+M166</f>
        <v>0</v>
      </c>
      <c r="N167" s="14" t="n">
        <f aca="false">N157+N164+N166</f>
        <v>0</v>
      </c>
      <c r="O167" s="14" t="n">
        <f aca="false">O157+O164+O166</f>
        <v>0</v>
      </c>
      <c r="P167" s="14" t="n">
        <f aca="false">P157+P164+P166</f>
        <v>1240590</v>
      </c>
      <c r="Q167" s="14" t="n">
        <f aca="false">Q157+Q164+Q166</f>
        <v>0</v>
      </c>
      <c r="R167" s="15" t="n">
        <f aca="false">Q167/$P167</f>
        <v>0</v>
      </c>
      <c r="S167" s="14" t="n">
        <f aca="false">S157+S164+S166</f>
        <v>0</v>
      </c>
      <c r="T167" s="15" t="n">
        <f aca="false">S167/$P167</f>
        <v>0</v>
      </c>
      <c r="U167" s="14" t="n">
        <f aca="false">U157+U164+U166</f>
        <v>0</v>
      </c>
      <c r="V167" s="15" t="n">
        <f aca="false">U167/$P167</f>
        <v>0</v>
      </c>
      <c r="W167" s="14" t="n">
        <f aca="false">W157+W164+W166</f>
        <v>0</v>
      </c>
      <c r="X167" s="15" t="n">
        <f aca="false">W167/$P167</f>
        <v>0</v>
      </c>
      <c r="Y167" s="14" t="n">
        <f aca="false">Y157+Y164+Y166</f>
        <v>1237590</v>
      </c>
      <c r="Z167" s="14" t="n">
        <f aca="false">Z157+Z164+Z166</f>
        <v>1237590</v>
      </c>
    </row>
    <row r="169" customFormat="false" ht="13.9" hidden="false" customHeight="true" outlineLevel="0" collapsed="false">
      <c r="E169" s="39" t="s">
        <v>56</v>
      </c>
      <c r="F169" s="17" t="s">
        <v>164</v>
      </c>
      <c r="G169" s="40" t="n">
        <v>1107.63</v>
      </c>
      <c r="H169" s="40" t="n">
        <v>881.57</v>
      </c>
      <c r="I169" s="110" t="n">
        <v>1403</v>
      </c>
      <c r="J169" s="40" t="n">
        <v>1228.86</v>
      </c>
      <c r="K169" s="110" t="n">
        <v>2445</v>
      </c>
      <c r="L169" s="40"/>
      <c r="M169" s="40"/>
      <c r="N169" s="40"/>
      <c r="O169" s="40"/>
      <c r="P169" s="40" t="n">
        <f aca="false">K169+SUM(L169:O169)</f>
        <v>2445</v>
      </c>
      <c r="Q169" s="40"/>
      <c r="R169" s="41" t="n">
        <f aca="false">Q169/$P169</f>
        <v>0</v>
      </c>
      <c r="S169" s="40"/>
      <c r="T169" s="41" t="n">
        <f aca="false">S169/$P169</f>
        <v>0</v>
      </c>
      <c r="U169" s="40"/>
      <c r="V169" s="41" t="n">
        <f aca="false">U169/$P169</f>
        <v>0</v>
      </c>
      <c r="W169" s="40"/>
      <c r="X169" s="42" t="n">
        <f aca="false">W169/$P169</f>
        <v>0</v>
      </c>
      <c r="Y169" s="40" t="n">
        <f aca="false">K169</f>
        <v>2445</v>
      </c>
      <c r="Z169" s="43" t="n">
        <f aca="false">Y169</f>
        <v>2445</v>
      </c>
    </row>
    <row r="170" customFormat="false" ht="13.9" hidden="false" customHeight="true" outlineLevel="0" collapsed="false">
      <c r="E170" s="44"/>
      <c r="F170" s="82" t="s">
        <v>165</v>
      </c>
      <c r="G170" s="70" t="n">
        <v>2622.33</v>
      </c>
      <c r="H170" s="70" t="n">
        <v>2628</v>
      </c>
      <c r="I170" s="83" t="n">
        <v>5279</v>
      </c>
      <c r="J170" s="70" t="n">
        <v>5873.63</v>
      </c>
      <c r="K170" s="83" t="n">
        <v>15154</v>
      </c>
      <c r="L170" s="70"/>
      <c r="M170" s="70"/>
      <c r="N170" s="70"/>
      <c r="O170" s="70"/>
      <c r="P170" s="70" t="n">
        <f aca="false">K170+SUM(L170:O170)</f>
        <v>15154</v>
      </c>
      <c r="Q170" s="70"/>
      <c r="R170" s="71" t="n">
        <f aca="false">Q170/$P170</f>
        <v>0</v>
      </c>
      <c r="S170" s="70"/>
      <c r="T170" s="71" t="n">
        <f aca="false">S170/$P170</f>
        <v>0</v>
      </c>
      <c r="U170" s="70"/>
      <c r="V170" s="71" t="n">
        <f aca="false">U170/$P170</f>
        <v>0</v>
      </c>
      <c r="W170" s="70"/>
      <c r="X170" s="47" t="n">
        <f aca="false">W170/$P170</f>
        <v>0</v>
      </c>
      <c r="Y170" s="70" t="n">
        <f aca="false">K170</f>
        <v>15154</v>
      </c>
      <c r="Z170" s="48" t="n">
        <f aca="false">Y170</f>
        <v>15154</v>
      </c>
    </row>
    <row r="171" customFormat="false" ht="13.9" hidden="false" customHeight="true" outlineLevel="0" collapsed="false">
      <c r="E171" s="44"/>
      <c r="F171" s="82" t="s">
        <v>166</v>
      </c>
      <c r="G171" s="70" t="n">
        <v>5541.77</v>
      </c>
      <c r="H171" s="70" t="n">
        <v>4466.45</v>
      </c>
      <c r="I171" s="83" t="n">
        <v>7110</v>
      </c>
      <c r="J171" s="70" t="n">
        <v>6951.59</v>
      </c>
      <c r="K171" s="83" t="n">
        <v>13943</v>
      </c>
      <c r="L171" s="70"/>
      <c r="M171" s="70"/>
      <c r="N171" s="70"/>
      <c r="O171" s="70"/>
      <c r="P171" s="70" t="n">
        <f aca="false">K171+SUM(L171:O171)</f>
        <v>13943</v>
      </c>
      <c r="Q171" s="70"/>
      <c r="R171" s="71" t="n">
        <f aca="false">Q171/$P171</f>
        <v>0</v>
      </c>
      <c r="S171" s="70"/>
      <c r="T171" s="71" t="n">
        <f aca="false">S171/$P171</f>
        <v>0</v>
      </c>
      <c r="U171" s="70"/>
      <c r="V171" s="71" t="n">
        <f aca="false">U171/$P171</f>
        <v>0</v>
      </c>
      <c r="W171" s="70"/>
      <c r="X171" s="47" t="n">
        <f aca="false">W171/$P171</f>
        <v>0</v>
      </c>
      <c r="Y171" s="70" t="n">
        <f aca="false">K171</f>
        <v>13943</v>
      </c>
      <c r="Z171" s="48" t="n">
        <f aca="false">Y171</f>
        <v>13943</v>
      </c>
    </row>
    <row r="172" customFormat="false" ht="13.9" hidden="false" customHeight="true" outlineLevel="0" collapsed="false">
      <c r="E172" s="44"/>
      <c r="F172" s="82" t="s">
        <v>167</v>
      </c>
      <c r="G172" s="83" t="n">
        <v>874.11</v>
      </c>
      <c r="H172" s="83" t="n">
        <v>876</v>
      </c>
      <c r="I172" s="83" t="n">
        <v>1759</v>
      </c>
      <c r="J172" s="83" t="n">
        <v>1957.81</v>
      </c>
      <c r="K172" s="83" t="n">
        <v>5052</v>
      </c>
      <c r="L172" s="83"/>
      <c r="M172" s="83"/>
      <c r="N172" s="83"/>
      <c r="O172" s="83"/>
      <c r="P172" s="83" t="n">
        <f aca="false">K172+SUM(L172:O172)</f>
        <v>5052</v>
      </c>
      <c r="Q172" s="83"/>
      <c r="R172" s="84" t="n">
        <f aca="false">Q172/$P172</f>
        <v>0</v>
      </c>
      <c r="S172" s="83"/>
      <c r="T172" s="84" t="n">
        <f aca="false">S172/$P172</f>
        <v>0</v>
      </c>
      <c r="U172" s="83"/>
      <c r="V172" s="84" t="n">
        <f aca="false">U172/$P172</f>
        <v>0</v>
      </c>
      <c r="W172" s="83"/>
      <c r="X172" s="51" t="n">
        <f aca="false">W172/$P172</f>
        <v>0</v>
      </c>
      <c r="Y172" s="70" t="n">
        <f aca="false">K172</f>
        <v>5052</v>
      </c>
      <c r="Z172" s="48" t="n">
        <f aca="false">Y172</f>
        <v>5052</v>
      </c>
    </row>
    <row r="173" customFormat="false" ht="13.9" hidden="false" customHeight="true" outlineLevel="0" collapsed="false">
      <c r="E173" s="44"/>
      <c r="F173" s="82" t="s">
        <v>168</v>
      </c>
      <c r="G173" s="83"/>
      <c r="H173" s="83"/>
      <c r="I173" s="83"/>
      <c r="J173" s="83" t="n">
        <v>5180</v>
      </c>
      <c r="K173" s="83" t="n">
        <v>3250</v>
      </c>
      <c r="L173" s="83"/>
      <c r="M173" s="83"/>
      <c r="N173" s="83"/>
      <c r="O173" s="83"/>
      <c r="P173" s="83"/>
      <c r="Q173" s="83"/>
      <c r="R173" s="84"/>
      <c r="S173" s="83"/>
      <c r="T173" s="84"/>
      <c r="U173" s="83"/>
      <c r="V173" s="84"/>
      <c r="W173" s="83"/>
      <c r="X173" s="51"/>
      <c r="Y173" s="70" t="n">
        <v>250</v>
      </c>
      <c r="Z173" s="48" t="n">
        <v>250</v>
      </c>
    </row>
    <row r="174" customFormat="false" ht="13.9" hidden="false" customHeight="true" outlineLevel="0" collapsed="false">
      <c r="E174" s="52"/>
      <c r="F174" s="85" t="s">
        <v>169</v>
      </c>
      <c r="G174" s="86" t="n">
        <v>1383.6</v>
      </c>
      <c r="H174" s="86" t="n">
        <v>974.05</v>
      </c>
      <c r="I174" s="86" t="n">
        <v>1624</v>
      </c>
      <c r="J174" s="86" t="n">
        <v>1624.18</v>
      </c>
      <c r="K174" s="86" t="n">
        <v>0</v>
      </c>
      <c r="L174" s="86"/>
      <c r="M174" s="86"/>
      <c r="N174" s="86"/>
      <c r="O174" s="86"/>
      <c r="P174" s="86" t="n">
        <f aca="false">K174+SUM(L174:O174)</f>
        <v>0</v>
      </c>
      <c r="Q174" s="86"/>
      <c r="R174" s="87" t="e">
        <f aca="false">Q174/$P174</f>
        <v>#DIV/0!</v>
      </c>
      <c r="S174" s="86"/>
      <c r="T174" s="87" t="e">
        <f aca="false">S174/$P174</f>
        <v>#DIV/0!</v>
      </c>
      <c r="U174" s="86"/>
      <c r="V174" s="87" t="e">
        <f aca="false">U174/$P174</f>
        <v>#DIV/0!</v>
      </c>
      <c r="W174" s="86"/>
      <c r="X174" s="88" t="e">
        <f aca="false">W174/$P174</f>
        <v>#DIV/0!</v>
      </c>
      <c r="Y174" s="54" t="n">
        <f aca="false">K174</f>
        <v>0</v>
      </c>
      <c r="Z174" s="57" t="n">
        <f aca="false">Y174</f>
        <v>0</v>
      </c>
    </row>
    <row r="176" customFormat="false" ht="13.9" hidden="false" customHeight="true" outlineLevel="0" collapsed="false">
      <c r="D176" s="19" t="s">
        <v>170</v>
      </c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20"/>
      <c r="S176" s="19"/>
      <c r="T176" s="20"/>
      <c r="U176" s="19"/>
      <c r="V176" s="20"/>
      <c r="W176" s="19"/>
      <c r="X176" s="20"/>
      <c r="Y176" s="19"/>
      <c r="Z176" s="19"/>
    </row>
    <row r="177" customFormat="false" ht="13.9" hidden="false" customHeight="true" outlineLevel="0" collapsed="false">
      <c r="D177" s="6"/>
      <c r="E177" s="6"/>
      <c r="F177" s="6"/>
      <c r="G177" s="7" t="s">
        <v>1</v>
      </c>
      <c r="H177" s="7" t="s">
        <v>2</v>
      </c>
      <c r="I177" s="7" t="s">
        <v>3</v>
      </c>
      <c r="J177" s="7" t="s">
        <v>4</v>
      </c>
      <c r="K177" s="7" t="s">
        <v>5</v>
      </c>
      <c r="L177" s="7" t="s">
        <v>6</v>
      </c>
      <c r="M177" s="7" t="s">
        <v>7</v>
      </c>
      <c r="N177" s="7" t="s">
        <v>8</v>
      </c>
      <c r="O177" s="7" t="s">
        <v>9</v>
      </c>
      <c r="P177" s="7" t="s">
        <v>10</v>
      </c>
      <c r="Q177" s="7" t="s">
        <v>11</v>
      </c>
      <c r="R177" s="8" t="s">
        <v>12</v>
      </c>
      <c r="S177" s="7" t="s">
        <v>13</v>
      </c>
      <c r="T177" s="8" t="s">
        <v>14</v>
      </c>
      <c r="U177" s="7" t="s">
        <v>15</v>
      </c>
      <c r="V177" s="8" t="s">
        <v>16</v>
      </c>
      <c r="W177" s="7" t="s">
        <v>17</v>
      </c>
      <c r="X177" s="8" t="s">
        <v>18</v>
      </c>
      <c r="Y177" s="7" t="s">
        <v>19</v>
      </c>
      <c r="Z177" s="7" t="s">
        <v>20</v>
      </c>
    </row>
    <row r="178" customFormat="false" ht="13.9" hidden="false" customHeight="true" outlineLevel="0" collapsed="false">
      <c r="A178" s="1" t="n">
        <v>3</v>
      </c>
      <c r="D178" s="21" t="s">
        <v>21</v>
      </c>
      <c r="E178" s="22" t="n">
        <v>41</v>
      </c>
      <c r="F178" s="22" t="s">
        <v>23</v>
      </c>
      <c r="G178" s="23" t="n">
        <f aca="false">G188</f>
        <v>50768.51</v>
      </c>
      <c r="H178" s="23" t="n">
        <f aca="false">H188</f>
        <v>38483.79</v>
      </c>
      <c r="I178" s="23" t="n">
        <f aca="false">I188</f>
        <v>37325</v>
      </c>
      <c r="J178" s="23" t="n">
        <f aca="false">J188</f>
        <v>38948.02</v>
      </c>
      <c r="K178" s="23" t="n">
        <f aca="false">K188</f>
        <v>53508</v>
      </c>
      <c r="L178" s="23" t="n">
        <f aca="false">L188</f>
        <v>0</v>
      </c>
      <c r="M178" s="23" t="n">
        <f aca="false">M188</f>
        <v>0</v>
      </c>
      <c r="N178" s="23" t="n">
        <f aca="false">N188</f>
        <v>0</v>
      </c>
      <c r="O178" s="23" t="n">
        <f aca="false">O188</f>
        <v>0</v>
      </c>
      <c r="P178" s="23" t="n">
        <f aca="false">P188</f>
        <v>53508</v>
      </c>
      <c r="Q178" s="23" t="n">
        <f aca="false">Q188</f>
        <v>0</v>
      </c>
      <c r="R178" s="24" t="n">
        <f aca="false">Q178/$P178</f>
        <v>0</v>
      </c>
      <c r="S178" s="23" t="n">
        <f aca="false">S188</f>
        <v>0</v>
      </c>
      <c r="T178" s="24" t="n">
        <f aca="false">S178/$P178</f>
        <v>0</v>
      </c>
      <c r="U178" s="23" t="n">
        <f aca="false">U188</f>
        <v>0</v>
      </c>
      <c r="V178" s="24" t="n">
        <f aca="false">U178/$P178</f>
        <v>0</v>
      </c>
      <c r="W178" s="23" t="n">
        <f aca="false">W188</f>
        <v>0</v>
      </c>
      <c r="X178" s="24" t="n">
        <f aca="false">W178/$P178</f>
        <v>0</v>
      </c>
      <c r="Y178" s="23" t="n">
        <f aca="false">Y188</f>
        <v>42307</v>
      </c>
      <c r="Z178" s="23" t="n">
        <f aca="false">Z188</f>
        <v>44249</v>
      </c>
    </row>
    <row r="179" customFormat="false" ht="13.9" hidden="false" customHeight="true" outlineLevel="0" collapsed="false">
      <c r="A179" s="1" t="n">
        <v>3</v>
      </c>
      <c r="D179" s="21" t="s">
        <v>21</v>
      </c>
      <c r="E179" s="22" t="n">
        <v>72</v>
      </c>
      <c r="F179" s="22" t="s">
        <v>25</v>
      </c>
      <c r="G179" s="23" t="n">
        <f aca="false">G190</f>
        <v>141.05</v>
      </c>
      <c r="H179" s="23" t="n">
        <f aca="false">H190</f>
        <v>165.75</v>
      </c>
      <c r="I179" s="23" t="n">
        <f aca="false">I190</f>
        <v>167</v>
      </c>
      <c r="J179" s="23" t="n">
        <f aca="false">J190</f>
        <v>174.69</v>
      </c>
      <c r="K179" s="23" t="n">
        <f aca="false">K190</f>
        <v>198</v>
      </c>
      <c r="L179" s="23" t="n">
        <f aca="false">L190</f>
        <v>0</v>
      </c>
      <c r="M179" s="23" t="n">
        <f aca="false">M190</f>
        <v>0</v>
      </c>
      <c r="N179" s="23" t="n">
        <f aca="false">N190</f>
        <v>0</v>
      </c>
      <c r="O179" s="23" t="n">
        <f aca="false">O190</f>
        <v>0</v>
      </c>
      <c r="P179" s="23" t="n">
        <f aca="false">P190</f>
        <v>198</v>
      </c>
      <c r="Q179" s="23" t="n">
        <f aca="false">Q190</f>
        <v>0</v>
      </c>
      <c r="R179" s="24" t="n">
        <f aca="false">Q179/$P179</f>
        <v>0</v>
      </c>
      <c r="S179" s="23" t="n">
        <f aca="false">S190</f>
        <v>0</v>
      </c>
      <c r="T179" s="24" t="n">
        <f aca="false">S179/$P179</f>
        <v>0</v>
      </c>
      <c r="U179" s="23" t="n">
        <f aca="false">U190</f>
        <v>0</v>
      </c>
      <c r="V179" s="24" t="n">
        <f aca="false">U179/$P179</f>
        <v>0</v>
      </c>
      <c r="W179" s="23" t="n">
        <f aca="false">W190</f>
        <v>0</v>
      </c>
      <c r="X179" s="24" t="n">
        <f aca="false">W179/$P179</f>
        <v>0</v>
      </c>
      <c r="Y179" s="23" t="n">
        <f aca="false">Y190</f>
        <v>198</v>
      </c>
      <c r="Z179" s="23" t="n">
        <f aca="false">Z190</f>
        <v>198</v>
      </c>
    </row>
    <row r="180" customFormat="false" ht="13.9" hidden="false" customHeight="true" outlineLevel="0" collapsed="false">
      <c r="A180" s="1" t="n">
        <v>3</v>
      </c>
      <c r="D180" s="17"/>
      <c r="E180" s="18"/>
      <c r="F180" s="25" t="s">
        <v>113</v>
      </c>
      <c r="G180" s="26" t="n">
        <f aca="false">SUM(G178:G179)</f>
        <v>50909.56</v>
      </c>
      <c r="H180" s="26" t="n">
        <f aca="false">SUM(H178:H179)</f>
        <v>38649.54</v>
      </c>
      <c r="I180" s="26" t="n">
        <f aca="false">SUM(I178:I179)</f>
        <v>37492</v>
      </c>
      <c r="J180" s="26" t="n">
        <f aca="false">SUM(J178:J179)</f>
        <v>39122.71</v>
      </c>
      <c r="K180" s="26" t="n">
        <f aca="false">SUM(K178:K179)</f>
        <v>53706</v>
      </c>
      <c r="L180" s="26" t="n">
        <f aca="false">SUM(L178:L179)</f>
        <v>0</v>
      </c>
      <c r="M180" s="26" t="n">
        <f aca="false">SUM(M178:M179)</f>
        <v>0</v>
      </c>
      <c r="N180" s="26" t="n">
        <f aca="false">SUM(N178:N179)</f>
        <v>0</v>
      </c>
      <c r="O180" s="26" t="n">
        <f aca="false">SUM(O178:O179)</f>
        <v>0</v>
      </c>
      <c r="P180" s="26" t="n">
        <f aca="false">SUM(P178:P179)</f>
        <v>53706</v>
      </c>
      <c r="Q180" s="26" t="n">
        <f aca="false">SUM(Q178:Q179)</f>
        <v>0</v>
      </c>
      <c r="R180" s="27" t="n">
        <f aca="false">Q180/$P180</f>
        <v>0</v>
      </c>
      <c r="S180" s="26" t="n">
        <f aca="false">SUM(S178:S179)</f>
        <v>0</v>
      </c>
      <c r="T180" s="27" t="n">
        <f aca="false">S180/$P180</f>
        <v>0</v>
      </c>
      <c r="U180" s="26" t="n">
        <f aca="false">SUM(U178:U179)</f>
        <v>0</v>
      </c>
      <c r="V180" s="27" t="n">
        <f aca="false">U180/$P180</f>
        <v>0</v>
      </c>
      <c r="W180" s="26" t="n">
        <f aca="false">SUM(W178:W179)</f>
        <v>0</v>
      </c>
      <c r="X180" s="27" t="n">
        <f aca="false">W180/$P180</f>
        <v>0</v>
      </c>
      <c r="Y180" s="26" t="n">
        <f aca="false">SUM(Y178:Y179)</f>
        <v>42505</v>
      </c>
      <c r="Z180" s="26" t="n">
        <f aca="false">SUM(Z178:Z179)</f>
        <v>44447</v>
      </c>
    </row>
    <row r="182" customFormat="false" ht="13.9" hidden="false" customHeight="true" outlineLevel="0" collapsed="false">
      <c r="D182" s="60" t="s">
        <v>171</v>
      </c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1"/>
      <c r="S182" s="60"/>
      <c r="T182" s="61"/>
      <c r="U182" s="60"/>
      <c r="V182" s="61"/>
      <c r="W182" s="60"/>
      <c r="X182" s="61"/>
      <c r="Y182" s="60"/>
      <c r="Z182" s="60"/>
    </row>
    <row r="183" customFormat="false" ht="13.9" hidden="false" customHeight="true" outlineLevel="0" collapsed="false">
      <c r="D183" s="7" t="s">
        <v>32</v>
      </c>
      <c r="E183" s="7" t="s">
        <v>33</v>
      </c>
      <c r="F183" s="7" t="s">
        <v>34</v>
      </c>
      <c r="G183" s="7" t="s">
        <v>1</v>
      </c>
      <c r="H183" s="7" t="s">
        <v>2</v>
      </c>
      <c r="I183" s="7" t="s">
        <v>3</v>
      </c>
      <c r="J183" s="7" t="s">
        <v>4</v>
      </c>
      <c r="K183" s="7" t="s">
        <v>5</v>
      </c>
      <c r="L183" s="7" t="s">
        <v>6</v>
      </c>
      <c r="M183" s="7" t="s">
        <v>7</v>
      </c>
      <c r="N183" s="7" t="s">
        <v>8</v>
      </c>
      <c r="O183" s="7" t="s">
        <v>9</v>
      </c>
      <c r="P183" s="7" t="s">
        <v>10</v>
      </c>
      <c r="Q183" s="7" t="s">
        <v>11</v>
      </c>
      <c r="R183" s="8" t="s">
        <v>12</v>
      </c>
      <c r="S183" s="7" t="s">
        <v>13</v>
      </c>
      <c r="T183" s="8" t="s">
        <v>14</v>
      </c>
      <c r="U183" s="7" t="s">
        <v>15</v>
      </c>
      <c r="V183" s="8" t="s">
        <v>16</v>
      </c>
      <c r="W183" s="7" t="s">
        <v>17</v>
      </c>
      <c r="X183" s="8" t="s">
        <v>18</v>
      </c>
      <c r="Y183" s="7" t="s">
        <v>19</v>
      </c>
      <c r="Z183" s="7" t="s">
        <v>20</v>
      </c>
    </row>
    <row r="184" customFormat="false" ht="13.9" hidden="false" customHeight="true" outlineLevel="0" collapsed="false">
      <c r="A184" s="1" t="n">
        <v>3</v>
      </c>
      <c r="B184" s="1" t="n">
        <v>1</v>
      </c>
      <c r="D184" s="38" t="s">
        <v>172</v>
      </c>
      <c r="E184" s="10" t="n">
        <v>610</v>
      </c>
      <c r="F184" s="10" t="s">
        <v>118</v>
      </c>
      <c r="G184" s="11" t="n">
        <v>12487.58</v>
      </c>
      <c r="H184" s="11" t="n">
        <v>12067.2</v>
      </c>
      <c r="I184" s="11" t="n">
        <v>12820</v>
      </c>
      <c r="J184" s="11" t="n">
        <v>15333.22</v>
      </c>
      <c r="K184" s="11" t="n">
        <v>14511</v>
      </c>
      <c r="L184" s="11"/>
      <c r="M184" s="11"/>
      <c r="N184" s="11"/>
      <c r="O184" s="11"/>
      <c r="P184" s="11" t="n">
        <f aca="false">K184+SUM(L184:O184)</f>
        <v>14511</v>
      </c>
      <c r="Q184" s="11"/>
      <c r="R184" s="12" t="n">
        <f aca="false">Q184/$P184</f>
        <v>0</v>
      </c>
      <c r="S184" s="11"/>
      <c r="T184" s="12" t="n">
        <f aca="false">S184/$P184</f>
        <v>0</v>
      </c>
      <c r="U184" s="11"/>
      <c r="V184" s="12" t="n">
        <f aca="false">U184/$P184</f>
        <v>0</v>
      </c>
      <c r="W184" s="11"/>
      <c r="X184" s="12" t="n">
        <f aca="false">W184/$P184</f>
        <v>0</v>
      </c>
      <c r="Y184" s="11" t="n">
        <v>15820</v>
      </c>
      <c r="Z184" s="11" t="n">
        <v>17260</v>
      </c>
    </row>
    <row r="185" customFormat="false" ht="13.9" hidden="false" customHeight="true" outlineLevel="0" collapsed="false">
      <c r="A185" s="1" t="n">
        <v>3</v>
      </c>
      <c r="B185" s="1" t="n">
        <v>1</v>
      </c>
      <c r="D185" s="38"/>
      <c r="E185" s="10" t="n">
        <v>620</v>
      </c>
      <c r="F185" s="10" t="s">
        <v>119</v>
      </c>
      <c r="G185" s="11" t="n">
        <v>3965.37</v>
      </c>
      <c r="H185" s="11" t="n">
        <v>4217.28</v>
      </c>
      <c r="I185" s="11" t="n">
        <v>4481</v>
      </c>
      <c r="J185" s="11" t="n">
        <v>5358.63</v>
      </c>
      <c r="K185" s="11" t="n">
        <v>5071</v>
      </c>
      <c r="L185" s="11"/>
      <c r="M185" s="11"/>
      <c r="N185" s="11"/>
      <c r="O185" s="11"/>
      <c r="P185" s="11" t="n">
        <f aca="false">K185+SUM(L185:O185)</f>
        <v>5071</v>
      </c>
      <c r="Q185" s="11"/>
      <c r="R185" s="12" t="n">
        <f aca="false">Q185/$P185</f>
        <v>0</v>
      </c>
      <c r="S185" s="11"/>
      <c r="T185" s="12" t="n">
        <f aca="false">S185/$P185</f>
        <v>0</v>
      </c>
      <c r="U185" s="11"/>
      <c r="V185" s="12" t="n">
        <f aca="false">U185/$P185</f>
        <v>0</v>
      </c>
      <c r="W185" s="11"/>
      <c r="X185" s="12" t="n">
        <f aca="false">W185/$P185</f>
        <v>0</v>
      </c>
      <c r="Y185" s="11" t="n">
        <v>5529</v>
      </c>
      <c r="Z185" s="11" t="n">
        <v>6033</v>
      </c>
    </row>
    <row r="186" customFormat="false" ht="13.9" hidden="false" customHeight="true" outlineLevel="0" collapsed="false">
      <c r="A186" s="1" t="n">
        <v>3</v>
      </c>
      <c r="B186" s="1" t="n">
        <v>1</v>
      </c>
      <c r="D186" s="38"/>
      <c r="E186" s="10" t="n">
        <v>630</v>
      </c>
      <c r="F186" s="10" t="s">
        <v>120</v>
      </c>
      <c r="G186" s="11" t="n">
        <v>34315.56</v>
      </c>
      <c r="H186" s="11" t="n">
        <v>21899.31</v>
      </c>
      <c r="I186" s="11" t="n">
        <f aca="false">976+19048</f>
        <v>20024</v>
      </c>
      <c r="J186" s="11" t="n">
        <v>18256.17</v>
      </c>
      <c r="K186" s="11" t="n">
        <v>33926</v>
      </c>
      <c r="L186" s="11"/>
      <c r="M186" s="11"/>
      <c r="N186" s="11"/>
      <c r="O186" s="11"/>
      <c r="P186" s="11" t="n">
        <f aca="false">K186+SUM(L186:O186)</f>
        <v>33926</v>
      </c>
      <c r="Q186" s="11"/>
      <c r="R186" s="12" t="n">
        <f aca="false">Q186/$P186</f>
        <v>0</v>
      </c>
      <c r="S186" s="11"/>
      <c r="T186" s="12" t="n">
        <f aca="false">S186/$P186</f>
        <v>0</v>
      </c>
      <c r="U186" s="11"/>
      <c r="V186" s="12" t="n">
        <f aca="false">U186/$P186</f>
        <v>0</v>
      </c>
      <c r="W186" s="11"/>
      <c r="X186" s="12" t="n">
        <f aca="false">W186/$P186</f>
        <v>0</v>
      </c>
      <c r="Y186" s="11" t="n">
        <v>20958</v>
      </c>
      <c r="Z186" s="11" t="n">
        <v>20956</v>
      </c>
    </row>
    <row r="187" customFormat="false" ht="13.9" hidden="false" customHeight="true" outlineLevel="0" collapsed="false">
      <c r="D187" s="38"/>
      <c r="E187" s="10" t="n">
        <v>640</v>
      </c>
      <c r="F187" s="10" t="s">
        <v>121</v>
      </c>
      <c r="G187" s="11" t="n">
        <v>0</v>
      </c>
      <c r="H187" s="11" t="n">
        <v>300</v>
      </c>
      <c r="I187" s="11" t="n">
        <v>0</v>
      </c>
      <c r="J187" s="11" t="n">
        <v>0</v>
      </c>
      <c r="K187" s="11" t="n">
        <v>0</v>
      </c>
      <c r="L187" s="11"/>
      <c r="M187" s="11"/>
      <c r="N187" s="11"/>
      <c r="O187" s="11"/>
      <c r="P187" s="11" t="n">
        <f aca="false">K187+SUM(L187:O187)</f>
        <v>0</v>
      </c>
      <c r="Q187" s="11"/>
      <c r="R187" s="12" t="e">
        <f aca="false">Q187/$P187</f>
        <v>#DIV/0!</v>
      </c>
      <c r="S187" s="11"/>
      <c r="T187" s="12" t="e">
        <f aca="false">S187/$P187</f>
        <v>#DIV/0!</v>
      </c>
      <c r="U187" s="11"/>
      <c r="V187" s="12" t="e">
        <f aca="false">U187/$P187</f>
        <v>#DIV/0!</v>
      </c>
      <c r="W187" s="11"/>
      <c r="X187" s="12" t="e">
        <f aca="false">W187/$P187</f>
        <v>#DIV/0!</v>
      </c>
      <c r="Y187" s="11" t="n">
        <v>0</v>
      </c>
      <c r="Z187" s="11" t="n">
        <v>0</v>
      </c>
    </row>
    <row r="188" customFormat="false" ht="13.9" hidden="false" customHeight="true" outlineLevel="0" collapsed="false">
      <c r="A188" s="1" t="n">
        <v>3</v>
      </c>
      <c r="B188" s="1" t="n">
        <v>1</v>
      </c>
      <c r="D188" s="75" t="s">
        <v>21</v>
      </c>
      <c r="E188" s="35" t="n">
        <v>41</v>
      </c>
      <c r="F188" s="35" t="s">
        <v>23</v>
      </c>
      <c r="G188" s="36" t="n">
        <f aca="false">SUM(G184:G187)</f>
        <v>50768.51</v>
      </c>
      <c r="H188" s="36" t="n">
        <f aca="false">SUM(H184:H187)</f>
        <v>38483.79</v>
      </c>
      <c r="I188" s="36" t="n">
        <f aca="false">SUM(I184:I187)</f>
        <v>37325</v>
      </c>
      <c r="J188" s="36" t="n">
        <f aca="false">SUM(J184:J187)</f>
        <v>38948.02</v>
      </c>
      <c r="K188" s="36" t="n">
        <f aca="false">SUM(K184:K187)</f>
        <v>53508</v>
      </c>
      <c r="L188" s="36" t="n">
        <f aca="false">SUM(L184:L187)</f>
        <v>0</v>
      </c>
      <c r="M188" s="36" t="n">
        <f aca="false">SUM(M184:M187)</f>
        <v>0</v>
      </c>
      <c r="N188" s="36" t="n">
        <f aca="false">SUM(N184:N187)</f>
        <v>0</v>
      </c>
      <c r="O188" s="36" t="n">
        <f aca="false">SUM(O184:O187)</f>
        <v>0</v>
      </c>
      <c r="P188" s="36" t="n">
        <f aca="false">SUM(P184:P187)</f>
        <v>53508</v>
      </c>
      <c r="Q188" s="36" t="n">
        <f aca="false">SUM(Q184:Q187)</f>
        <v>0</v>
      </c>
      <c r="R188" s="37" t="n">
        <f aca="false">Q188/$P188</f>
        <v>0</v>
      </c>
      <c r="S188" s="36" t="n">
        <f aca="false">SUM(S184:S187)</f>
        <v>0</v>
      </c>
      <c r="T188" s="37" t="n">
        <f aca="false">S188/$P188</f>
        <v>0</v>
      </c>
      <c r="U188" s="36" t="n">
        <f aca="false">SUM(U184:U187)</f>
        <v>0</v>
      </c>
      <c r="V188" s="37" t="n">
        <f aca="false">U188/$P188</f>
        <v>0</v>
      </c>
      <c r="W188" s="36" t="n">
        <f aca="false">SUM(W184:W187)</f>
        <v>0</v>
      </c>
      <c r="X188" s="37" t="n">
        <f aca="false">W188/$P188</f>
        <v>0</v>
      </c>
      <c r="Y188" s="36" t="n">
        <f aca="false">SUM(Y184:Y187)</f>
        <v>42307</v>
      </c>
      <c r="Z188" s="36" t="n">
        <f aca="false">SUM(Z184:Z187)</f>
        <v>44249</v>
      </c>
    </row>
    <row r="189" customFormat="false" ht="13.9" hidden="false" customHeight="true" outlineLevel="0" collapsed="false">
      <c r="A189" s="1" t="n">
        <v>3</v>
      </c>
      <c r="B189" s="1" t="n">
        <v>1</v>
      </c>
      <c r="D189" s="68" t="s">
        <v>172</v>
      </c>
      <c r="E189" s="10" t="n">
        <v>640</v>
      </c>
      <c r="F189" s="10" t="s">
        <v>121</v>
      </c>
      <c r="G189" s="11" t="n">
        <v>141.05</v>
      </c>
      <c r="H189" s="11" t="n">
        <v>165.75</v>
      </c>
      <c r="I189" s="11" t="n">
        <v>167</v>
      </c>
      <c r="J189" s="11" t="n">
        <v>174.69</v>
      </c>
      <c r="K189" s="11" t="n">
        <v>198</v>
      </c>
      <c r="L189" s="11"/>
      <c r="M189" s="11"/>
      <c r="N189" s="11"/>
      <c r="O189" s="11"/>
      <c r="P189" s="11" t="n">
        <f aca="false">K189+SUM(L189:O189)</f>
        <v>198</v>
      </c>
      <c r="Q189" s="11"/>
      <c r="R189" s="12" t="n">
        <f aca="false">Q189/$P189</f>
        <v>0</v>
      </c>
      <c r="S189" s="11"/>
      <c r="T189" s="12" t="n">
        <f aca="false">S189/$P189</f>
        <v>0</v>
      </c>
      <c r="U189" s="11"/>
      <c r="V189" s="12" t="n">
        <f aca="false">U189/$P189</f>
        <v>0</v>
      </c>
      <c r="W189" s="11"/>
      <c r="X189" s="12" t="n">
        <f aca="false">W189/$P189</f>
        <v>0</v>
      </c>
      <c r="Y189" s="11" t="n">
        <f aca="false">K189</f>
        <v>198</v>
      </c>
      <c r="Z189" s="11" t="n">
        <f aca="false">Y189</f>
        <v>198</v>
      </c>
    </row>
    <row r="190" customFormat="false" ht="13.9" hidden="false" customHeight="true" outlineLevel="0" collapsed="false">
      <c r="A190" s="1" t="n">
        <v>3</v>
      </c>
      <c r="B190" s="1" t="n">
        <v>1</v>
      </c>
      <c r="D190" s="75" t="s">
        <v>21</v>
      </c>
      <c r="E190" s="35" t="n">
        <v>72</v>
      </c>
      <c r="F190" s="35" t="s">
        <v>25</v>
      </c>
      <c r="G190" s="36" t="n">
        <f aca="false">SUM(G189:G189)</f>
        <v>141.05</v>
      </c>
      <c r="H190" s="36" t="n">
        <f aca="false">SUM(H189:H189)</f>
        <v>165.75</v>
      </c>
      <c r="I190" s="36" t="n">
        <f aca="false">SUM(I189:I189)</f>
        <v>167</v>
      </c>
      <c r="J190" s="36" t="n">
        <f aca="false">SUM(J189:J189)</f>
        <v>174.69</v>
      </c>
      <c r="K190" s="36" t="n">
        <f aca="false">SUM(K189:K189)</f>
        <v>198</v>
      </c>
      <c r="L190" s="36" t="n">
        <f aca="false">SUM(L189:L189)</f>
        <v>0</v>
      </c>
      <c r="M190" s="36" t="n">
        <f aca="false">SUM(M189:M189)</f>
        <v>0</v>
      </c>
      <c r="N190" s="36" t="n">
        <f aca="false">SUM(N189:N189)</f>
        <v>0</v>
      </c>
      <c r="O190" s="36" t="n">
        <f aca="false">SUM(O189:O189)</f>
        <v>0</v>
      </c>
      <c r="P190" s="36" t="n">
        <f aca="false">SUM(P189:P189)</f>
        <v>198</v>
      </c>
      <c r="Q190" s="36" t="n">
        <f aca="false">SUM(Q189:Q189)</f>
        <v>0</v>
      </c>
      <c r="R190" s="37" t="n">
        <f aca="false">Q190/$P190</f>
        <v>0</v>
      </c>
      <c r="S190" s="36" t="n">
        <f aca="false">SUM(S189:S189)</f>
        <v>0</v>
      </c>
      <c r="T190" s="37" t="n">
        <f aca="false">S190/$P190</f>
        <v>0</v>
      </c>
      <c r="U190" s="36" t="n">
        <f aca="false">SUM(U189:U189)</f>
        <v>0</v>
      </c>
      <c r="V190" s="37" t="n">
        <f aca="false">U190/$P190</f>
        <v>0</v>
      </c>
      <c r="W190" s="36" t="n">
        <f aca="false">SUM(W189:W189)</f>
        <v>0</v>
      </c>
      <c r="X190" s="37" t="n">
        <f aca="false">W190/$P190</f>
        <v>0</v>
      </c>
      <c r="Y190" s="36" t="n">
        <f aca="false">SUM(Y189:Y189)</f>
        <v>198</v>
      </c>
      <c r="Z190" s="36" t="n">
        <f aca="false">SUM(Z189:Z189)</f>
        <v>198</v>
      </c>
    </row>
    <row r="191" customFormat="false" ht="13.9" hidden="false" customHeight="true" outlineLevel="0" collapsed="false">
      <c r="A191" s="1" t="n">
        <v>3</v>
      </c>
      <c r="B191" s="1" t="n">
        <v>1</v>
      </c>
      <c r="D191" s="111"/>
      <c r="E191" s="18"/>
      <c r="F191" s="13" t="s">
        <v>113</v>
      </c>
      <c r="G191" s="14" t="n">
        <f aca="false">G188+G190</f>
        <v>50909.56</v>
      </c>
      <c r="H191" s="14" t="n">
        <f aca="false">H188+H190</f>
        <v>38649.54</v>
      </c>
      <c r="I191" s="14" t="n">
        <f aca="false">I188+I190</f>
        <v>37492</v>
      </c>
      <c r="J191" s="14" t="n">
        <f aca="false">J188+J190</f>
        <v>39122.71</v>
      </c>
      <c r="K191" s="14" t="n">
        <f aca="false">K188+K190</f>
        <v>53706</v>
      </c>
      <c r="L191" s="14" t="n">
        <f aca="false">L188+L190</f>
        <v>0</v>
      </c>
      <c r="M191" s="14" t="n">
        <f aca="false">M188+M190</f>
        <v>0</v>
      </c>
      <c r="N191" s="14" t="n">
        <f aca="false">N188+N190</f>
        <v>0</v>
      </c>
      <c r="O191" s="14" t="n">
        <f aca="false">O188+O190</f>
        <v>0</v>
      </c>
      <c r="P191" s="14" t="n">
        <f aca="false">P188+P190</f>
        <v>53706</v>
      </c>
      <c r="Q191" s="14" t="n">
        <f aca="false">Q188+Q190</f>
        <v>0</v>
      </c>
      <c r="R191" s="15" t="n">
        <f aca="false">Q191/$P191</f>
        <v>0</v>
      </c>
      <c r="S191" s="14" t="n">
        <f aca="false">S188+S190</f>
        <v>0</v>
      </c>
      <c r="T191" s="15" t="n">
        <f aca="false">S191/$P191</f>
        <v>0</v>
      </c>
      <c r="U191" s="14" t="n">
        <f aca="false">U188+U190</f>
        <v>0</v>
      </c>
      <c r="V191" s="15" t="n">
        <f aca="false">U191/$P191</f>
        <v>0</v>
      </c>
      <c r="W191" s="14" t="n">
        <f aca="false">W188+W190</f>
        <v>0</v>
      </c>
      <c r="X191" s="15" t="n">
        <f aca="false">W191/$P191</f>
        <v>0</v>
      </c>
      <c r="Y191" s="14" t="n">
        <f aca="false">Y188+Y190</f>
        <v>42505</v>
      </c>
      <c r="Z191" s="14" t="n">
        <f aca="false">Z188+Z190</f>
        <v>44447</v>
      </c>
    </row>
    <row r="193" customFormat="false" ht="13.9" hidden="false" customHeight="true" outlineLevel="0" collapsed="false">
      <c r="E193" s="39" t="s">
        <v>56</v>
      </c>
      <c r="F193" s="17" t="s">
        <v>59</v>
      </c>
      <c r="G193" s="110" t="n">
        <v>8885.85</v>
      </c>
      <c r="H193" s="110" t="n">
        <v>9000.09</v>
      </c>
      <c r="I193" s="110" t="n">
        <v>9000</v>
      </c>
      <c r="J193" s="110" t="n">
        <v>8007.06</v>
      </c>
      <c r="K193" s="110" t="n">
        <v>8000</v>
      </c>
      <c r="L193" s="110"/>
      <c r="M193" s="110"/>
      <c r="N193" s="110"/>
      <c r="O193" s="110"/>
      <c r="P193" s="110" t="n">
        <f aca="false">K193+SUM(L193:O193)</f>
        <v>8000</v>
      </c>
      <c r="Q193" s="110"/>
      <c r="R193" s="112" t="n">
        <f aca="false">Q193/$P193</f>
        <v>0</v>
      </c>
      <c r="S193" s="110"/>
      <c r="T193" s="112" t="n">
        <f aca="false">S193/$P193</f>
        <v>0</v>
      </c>
      <c r="U193" s="110"/>
      <c r="V193" s="112" t="n">
        <f aca="false">U193/$P193</f>
        <v>0</v>
      </c>
      <c r="W193" s="110"/>
      <c r="X193" s="113" t="n">
        <f aca="false">W193/$P193</f>
        <v>0</v>
      </c>
      <c r="Y193" s="40" t="n">
        <f aca="false">K193</f>
        <v>8000</v>
      </c>
      <c r="Z193" s="43" t="n">
        <f aca="false">Y193</f>
        <v>8000</v>
      </c>
    </row>
    <row r="194" customFormat="false" ht="13.9" hidden="false" customHeight="true" outlineLevel="0" collapsed="false">
      <c r="E194" s="44"/>
      <c r="F194" s="82" t="s">
        <v>135</v>
      </c>
      <c r="G194" s="83" t="n">
        <v>1837</v>
      </c>
      <c r="H194" s="83" t="n">
        <v>1539.43</v>
      </c>
      <c r="I194" s="83" t="n">
        <v>2045</v>
      </c>
      <c r="J194" s="83" t="n">
        <v>1045</v>
      </c>
      <c r="K194" s="83" t="n">
        <v>4145</v>
      </c>
      <c r="L194" s="83"/>
      <c r="M194" s="83"/>
      <c r="N194" s="83"/>
      <c r="O194" s="83"/>
      <c r="P194" s="83" t="n">
        <f aca="false">K194+SUM(L194:O194)</f>
        <v>4145</v>
      </c>
      <c r="Q194" s="83"/>
      <c r="R194" s="84" t="n">
        <f aca="false">Q194/$P194</f>
        <v>0</v>
      </c>
      <c r="S194" s="83"/>
      <c r="T194" s="84" t="n">
        <f aca="false">S194/$P194</f>
        <v>0</v>
      </c>
      <c r="U194" s="83"/>
      <c r="V194" s="84" t="n">
        <f aca="false">U194/$P194</f>
        <v>0</v>
      </c>
      <c r="W194" s="83"/>
      <c r="X194" s="51" t="n">
        <f aca="false">W194/$P194</f>
        <v>0</v>
      </c>
      <c r="Y194" s="46" t="n">
        <f aca="false">K194</f>
        <v>4145</v>
      </c>
      <c r="Z194" s="48" t="n">
        <f aca="false">Y194</f>
        <v>4145</v>
      </c>
    </row>
    <row r="195" customFormat="false" ht="13.9" hidden="false" customHeight="true" outlineLevel="0" collapsed="false">
      <c r="E195" s="44"/>
      <c r="F195" s="45" t="s">
        <v>173</v>
      </c>
      <c r="G195" s="49" t="n">
        <v>14033.34</v>
      </c>
      <c r="H195" s="49" t="n">
        <v>2870.42</v>
      </c>
      <c r="I195" s="49" t="n">
        <v>1400</v>
      </c>
      <c r="J195" s="49" t="n">
        <v>1526.26</v>
      </c>
      <c r="K195" s="49" t="n">
        <v>11500</v>
      </c>
      <c r="L195" s="49"/>
      <c r="M195" s="49"/>
      <c r="N195" s="49"/>
      <c r="O195" s="49"/>
      <c r="P195" s="49" t="n">
        <f aca="false">K195+SUM(L195:O195)</f>
        <v>11500</v>
      </c>
      <c r="Q195" s="49"/>
      <c r="R195" s="50" t="n">
        <f aca="false">Q195/$P195</f>
        <v>0</v>
      </c>
      <c r="S195" s="49"/>
      <c r="T195" s="50" t="n">
        <f aca="false">S195/$P195</f>
        <v>0</v>
      </c>
      <c r="U195" s="49"/>
      <c r="V195" s="50" t="n">
        <f aca="false">U195/$P195</f>
        <v>0</v>
      </c>
      <c r="W195" s="49"/>
      <c r="X195" s="51" t="n">
        <f aca="false">W195/$P195</f>
        <v>0</v>
      </c>
      <c r="Y195" s="46" t="n">
        <v>1500</v>
      </c>
      <c r="Z195" s="48" t="n">
        <f aca="false">Y195</f>
        <v>1500</v>
      </c>
    </row>
    <row r="196" customFormat="false" ht="13.9" hidden="false" customHeight="true" outlineLevel="0" collapsed="false">
      <c r="E196" s="44"/>
      <c r="F196" s="1" t="s">
        <v>174</v>
      </c>
      <c r="G196" s="46" t="n">
        <v>2160</v>
      </c>
      <c r="H196" s="46" t="n">
        <v>2160</v>
      </c>
      <c r="I196" s="46" t="n">
        <v>2160</v>
      </c>
      <c r="J196" s="46" t="n">
        <v>2700</v>
      </c>
      <c r="K196" s="46" t="n">
        <v>2160</v>
      </c>
      <c r="L196" s="46"/>
      <c r="M196" s="46"/>
      <c r="N196" s="46"/>
      <c r="O196" s="46"/>
      <c r="P196" s="46" t="n">
        <f aca="false">K196+SUM(L196:O196)</f>
        <v>2160</v>
      </c>
      <c r="Q196" s="46"/>
      <c r="R196" s="2" t="n">
        <f aca="false">Q196/$P196</f>
        <v>0</v>
      </c>
      <c r="S196" s="46"/>
      <c r="T196" s="2" t="n">
        <f aca="false">S196/$P196</f>
        <v>0</v>
      </c>
      <c r="U196" s="46"/>
      <c r="V196" s="2" t="n">
        <f aca="false">U196/$P196</f>
        <v>0</v>
      </c>
      <c r="W196" s="46"/>
      <c r="X196" s="47" t="n">
        <f aca="false">W196/$P196</f>
        <v>0</v>
      </c>
      <c r="Y196" s="46" t="n">
        <f aca="false">K196</f>
        <v>2160</v>
      </c>
      <c r="Z196" s="48" t="n">
        <f aca="false">Y196</f>
        <v>2160</v>
      </c>
    </row>
    <row r="197" customFormat="false" ht="13.9" hidden="false" customHeight="true" outlineLevel="0" collapsed="false">
      <c r="E197" s="52"/>
      <c r="F197" s="85" t="s">
        <v>175</v>
      </c>
      <c r="G197" s="54" t="n">
        <v>2745.97</v>
      </c>
      <c r="H197" s="54" t="n">
        <v>3329.83</v>
      </c>
      <c r="I197" s="54" t="n">
        <v>3330</v>
      </c>
      <c r="J197" s="54" t="n">
        <v>2201.12</v>
      </c>
      <c r="K197" s="54" t="n">
        <v>2200</v>
      </c>
      <c r="L197" s="54"/>
      <c r="M197" s="54"/>
      <c r="N197" s="54"/>
      <c r="O197" s="54"/>
      <c r="P197" s="54" t="n">
        <f aca="false">K197+SUM(L197:O197)</f>
        <v>2200</v>
      </c>
      <c r="Q197" s="54"/>
      <c r="R197" s="55" t="n">
        <f aca="false">Q197/$P197</f>
        <v>0</v>
      </c>
      <c r="S197" s="54"/>
      <c r="T197" s="55" t="n">
        <f aca="false">S197/$P197</f>
        <v>0</v>
      </c>
      <c r="U197" s="54"/>
      <c r="V197" s="55" t="n">
        <f aca="false">U197/$P197</f>
        <v>0</v>
      </c>
      <c r="W197" s="54"/>
      <c r="X197" s="56" t="n">
        <f aca="false">W197/$P197</f>
        <v>0</v>
      </c>
      <c r="Y197" s="54" t="n">
        <f aca="false">K197</f>
        <v>2200</v>
      </c>
      <c r="Z197" s="57" t="n">
        <f aca="false">Y197</f>
        <v>2200</v>
      </c>
    </row>
    <row r="199" customFormat="false" ht="13.9" hidden="false" customHeight="true" outlineLevel="0" collapsed="false">
      <c r="D199" s="19" t="s">
        <v>176</v>
      </c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20"/>
      <c r="S199" s="19"/>
      <c r="T199" s="20"/>
      <c r="U199" s="19"/>
      <c r="V199" s="20"/>
      <c r="W199" s="19"/>
      <c r="X199" s="20"/>
      <c r="Y199" s="19"/>
      <c r="Z199" s="19"/>
    </row>
    <row r="200" customFormat="false" ht="13.9" hidden="false" customHeight="true" outlineLevel="0" collapsed="false">
      <c r="D200" s="6"/>
      <c r="E200" s="6"/>
      <c r="F200" s="6"/>
      <c r="G200" s="7" t="s">
        <v>1</v>
      </c>
      <c r="H200" s="7" t="s">
        <v>2</v>
      </c>
      <c r="I200" s="7" t="s">
        <v>3</v>
      </c>
      <c r="J200" s="7" t="s">
        <v>4</v>
      </c>
      <c r="K200" s="7" t="s">
        <v>5</v>
      </c>
      <c r="L200" s="7" t="s">
        <v>6</v>
      </c>
      <c r="M200" s="7" t="s">
        <v>7</v>
      </c>
      <c r="N200" s="7" t="s">
        <v>8</v>
      </c>
      <c r="O200" s="7" t="s">
        <v>9</v>
      </c>
      <c r="P200" s="7" t="s">
        <v>10</v>
      </c>
      <c r="Q200" s="7" t="s">
        <v>11</v>
      </c>
      <c r="R200" s="8" t="s">
        <v>12</v>
      </c>
      <c r="S200" s="7" t="s">
        <v>13</v>
      </c>
      <c r="T200" s="8" t="s">
        <v>14</v>
      </c>
      <c r="U200" s="7" t="s">
        <v>15</v>
      </c>
      <c r="V200" s="8" t="s">
        <v>16</v>
      </c>
      <c r="W200" s="7" t="s">
        <v>17</v>
      </c>
      <c r="X200" s="8" t="s">
        <v>18</v>
      </c>
      <c r="Y200" s="7" t="s">
        <v>19</v>
      </c>
      <c r="Z200" s="7" t="s">
        <v>20</v>
      </c>
    </row>
    <row r="201" customFormat="false" ht="13.9" hidden="false" customHeight="true" outlineLevel="0" collapsed="false">
      <c r="A201" s="1" t="n">
        <v>4</v>
      </c>
      <c r="D201" s="21" t="s">
        <v>21</v>
      </c>
      <c r="E201" s="22" t="n">
        <v>41</v>
      </c>
      <c r="F201" s="22" t="s">
        <v>23</v>
      </c>
      <c r="G201" s="23" t="n">
        <f aca="false">G208+G214+G223</f>
        <v>104972.76</v>
      </c>
      <c r="H201" s="23" t="n">
        <f aca="false">H208+H214+H223</f>
        <v>135671.96</v>
      </c>
      <c r="I201" s="23" t="n">
        <f aca="false">I208+I214+I223</f>
        <v>73779</v>
      </c>
      <c r="J201" s="23" t="n">
        <f aca="false">J208+J214+J223</f>
        <v>78101.99</v>
      </c>
      <c r="K201" s="23" t="n">
        <f aca="false">K208+K214+K223</f>
        <v>80420</v>
      </c>
      <c r="L201" s="23" t="n">
        <f aca="false">L208+L214+L223</f>
        <v>0</v>
      </c>
      <c r="M201" s="23" t="n">
        <f aca="false">M208+M214+M223</f>
        <v>0</v>
      </c>
      <c r="N201" s="23" t="n">
        <f aca="false">N208+N214+N223</f>
        <v>0</v>
      </c>
      <c r="O201" s="23" t="n">
        <f aca="false">O208+O214+O223</f>
        <v>0</v>
      </c>
      <c r="P201" s="23" t="n">
        <f aca="false">P208+P214+P223</f>
        <v>80420</v>
      </c>
      <c r="Q201" s="23" t="n">
        <f aca="false">Q208+Q214+Q223</f>
        <v>0</v>
      </c>
      <c r="R201" s="24" t="n">
        <f aca="false">Q201/$P201</f>
        <v>0</v>
      </c>
      <c r="S201" s="23" t="n">
        <f aca="false">S208+S214+S223</f>
        <v>0</v>
      </c>
      <c r="T201" s="24" t="n">
        <f aca="false">S201/$P201</f>
        <v>0</v>
      </c>
      <c r="U201" s="23" t="n">
        <f aca="false">U208+U214+U223</f>
        <v>0</v>
      </c>
      <c r="V201" s="24" t="n">
        <f aca="false">U201/$P201</f>
        <v>0</v>
      </c>
      <c r="W201" s="23" t="n">
        <f aca="false">W208+W214+W223</f>
        <v>0</v>
      </c>
      <c r="X201" s="24" t="n">
        <f aca="false">W201/$P201</f>
        <v>0</v>
      </c>
      <c r="Y201" s="23" t="n">
        <f aca="false">Y208+Y214+Y223</f>
        <v>80420</v>
      </c>
      <c r="Z201" s="23" t="n">
        <f aca="false">Z208+Z214+Z223</f>
        <v>80420</v>
      </c>
    </row>
    <row r="202" customFormat="false" ht="13.9" hidden="false" customHeight="true" outlineLevel="0" collapsed="false">
      <c r="A202" s="1" t="n">
        <v>4</v>
      </c>
      <c r="D202" s="21"/>
      <c r="E202" s="22" t="n">
        <v>72</v>
      </c>
      <c r="F202" s="22" t="s">
        <v>25</v>
      </c>
      <c r="G202" s="23" t="n">
        <f aca="false">G225</f>
        <v>247.65</v>
      </c>
      <c r="H202" s="23" t="n">
        <f aca="false">H225</f>
        <v>244.5</v>
      </c>
      <c r="I202" s="23" t="n">
        <f aca="false">I225</f>
        <v>62</v>
      </c>
      <c r="J202" s="23" t="n">
        <f aca="false">J225</f>
        <v>33.69</v>
      </c>
      <c r="K202" s="23" t="n">
        <f aca="false">K225</f>
        <v>0</v>
      </c>
      <c r="L202" s="23" t="n">
        <f aca="false">L225</f>
        <v>0</v>
      </c>
      <c r="M202" s="23" t="n">
        <f aca="false">M225</f>
        <v>0</v>
      </c>
      <c r="N202" s="23" t="n">
        <f aca="false">N225</f>
        <v>0</v>
      </c>
      <c r="O202" s="23" t="n">
        <f aca="false">O225</f>
        <v>0</v>
      </c>
      <c r="P202" s="23" t="n">
        <f aca="false">P225</f>
        <v>0</v>
      </c>
      <c r="Q202" s="23" t="n">
        <f aca="false">Q225</f>
        <v>0</v>
      </c>
      <c r="R202" s="24" t="e">
        <f aca="false">Q202/$P202</f>
        <v>#DIV/0!</v>
      </c>
      <c r="S202" s="23" t="n">
        <f aca="false">S225</f>
        <v>0</v>
      </c>
      <c r="T202" s="24" t="e">
        <f aca="false">S202/$P202</f>
        <v>#DIV/0!</v>
      </c>
      <c r="U202" s="23" t="n">
        <f aca="false">U225</f>
        <v>0</v>
      </c>
      <c r="V202" s="24" t="e">
        <f aca="false">U202/$P202</f>
        <v>#DIV/0!</v>
      </c>
      <c r="W202" s="23" t="n">
        <f aca="false">W225</f>
        <v>0</v>
      </c>
      <c r="X202" s="24" t="e">
        <f aca="false">W202/$P202</f>
        <v>#DIV/0!</v>
      </c>
      <c r="Y202" s="23" t="n">
        <f aca="false">Y225</f>
        <v>0</v>
      </c>
      <c r="Z202" s="23" t="n">
        <f aca="false">Z225</f>
        <v>0</v>
      </c>
    </row>
    <row r="203" customFormat="false" ht="13.9" hidden="false" customHeight="true" outlineLevel="0" collapsed="false">
      <c r="A203" s="1" t="n">
        <v>4</v>
      </c>
      <c r="D203" s="17"/>
      <c r="E203" s="18"/>
      <c r="F203" s="25" t="s">
        <v>113</v>
      </c>
      <c r="G203" s="26" t="n">
        <f aca="false">SUM(G201:G202)</f>
        <v>105220.41</v>
      </c>
      <c r="H203" s="26" t="n">
        <f aca="false">SUM(H201:H202)</f>
        <v>135916.46</v>
      </c>
      <c r="I203" s="26" t="n">
        <f aca="false">SUM(I201:I202)</f>
        <v>73841</v>
      </c>
      <c r="J203" s="26" t="n">
        <f aca="false">SUM(J201:J202)</f>
        <v>78135.68</v>
      </c>
      <c r="K203" s="26" t="n">
        <f aca="false">SUM(K201:K202)</f>
        <v>80420</v>
      </c>
      <c r="L203" s="26" t="n">
        <f aca="false">SUM(L201:L202)</f>
        <v>0</v>
      </c>
      <c r="M203" s="26" t="n">
        <f aca="false">SUM(M201:M202)</f>
        <v>0</v>
      </c>
      <c r="N203" s="26" t="n">
        <f aca="false">SUM(N201:N202)</f>
        <v>0</v>
      </c>
      <c r="O203" s="26" t="n">
        <f aca="false">SUM(O201:O202)</f>
        <v>0</v>
      </c>
      <c r="P203" s="26" t="n">
        <f aca="false">SUM(P201:P202)</f>
        <v>80420</v>
      </c>
      <c r="Q203" s="26" t="n">
        <f aca="false">SUM(Q201:Q202)</f>
        <v>0</v>
      </c>
      <c r="R203" s="27" t="n">
        <f aca="false">Q203/$P203</f>
        <v>0</v>
      </c>
      <c r="S203" s="26" t="n">
        <f aca="false">SUM(S201:S202)</f>
        <v>0</v>
      </c>
      <c r="T203" s="27" t="n">
        <f aca="false">S203/$P203</f>
        <v>0</v>
      </c>
      <c r="U203" s="26" t="n">
        <f aca="false">SUM(U201:U202)</f>
        <v>0</v>
      </c>
      <c r="V203" s="27" t="n">
        <f aca="false">U203/$P203</f>
        <v>0</v>
      </c>
      <c r="W203" s="26" t="n">
        <f aca="false">SUM(W201:W202)</f>
        <v>0</v>
      </c>
      <c r="X203" s="27" t="n">
        <f aca="false">W203/$P203</f>
        <v>0</v>
      </c>
      <c r="Y203" s="26" t="n">
        <f aca="false">SUM(Y201:Y202)</f>
        <v>80420</v>
      </c>
      <c r="Z203" s="26" t="n">
        <f aca="false">SUM(Z201:Z202)</f>
        <v>80420</v>
      </c>
    </row>
    <row r="205" customFormat="false" ht="13.9" hidden="false" customHeight="true" outlineLevel="0" collapsed="false">
      <c r="D205" s="60" t="s">
        <v>177</v>
      </c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1"/>
      <c r="S205" s="60"/>
      <c r="T205" s="61"/>
      <c r="U205" s="60"/>
      <c r="V205" s="61"/>
      <c r="W205" s="60"/>
      <c r="X205" s="61"/>
      <c r="Y205" s="60"/>
      <c r="Z205" s="60"/>
    </row>
    <row r="206" customFormat="false" ht="13.9" hidden="false" customHeight="true" outlineLevel="0" collapsed="false">
      <c r="D206" s="7" t="s">
        <v>32</v>
      </c>
      <c r="E206" s="7" t="s">
        <v>33</v>
      </c>
      <c r="F206" s="7" t="s">
        <v>34</v>
      </c>
      <c r="G206" s="7" t="s">
        <v>1</v>
      </c>
      <c r="H206" s="7" t="s">
        <v>2</v>
      </c>
      <c r="I206" s="7" t="s">
        <v>3</v>
      </c>
      <c r="J206" s="7" t="s">
        <v>4</v>
      </c>
      <c r="K206" s="7" t="s">
        <v>5</v>
      </c>
      <c r="L206" s="7" t="s">
        <v>6</v>
      </c>
      <c r="M206" s="7" t="s">
        <v>7</v>
      </c>
      <c r="N206" s="7" t="s">
        <v>8</v>
      </c>
      <c r="O206" s="7" t="s">
        <v>9</v>
      </c>
      <c r="P206" s="7" t="s">
        <v>10</v>
      </c>
      <c r="Q206" s="7" t="s">
        <v>11</v>
      </c>
      <c r="R206" s="8" t="s">
        <v>12</v>
      </c>
      <c r="S206" s="7" t="s">
        <v>13</v>
      </c>
      <c r="T206" s="8" t="s">
        <v>14</v>
      </c>
      <c r="U206" s="7" t="s">
        <v>15</v>
      </c>
      <c r="V206" s="8" t="s">
        <v>16</v>
      </c>
      <c r="W206" s="7" t="s">
        <v>17</v>
      </c>
      <c r="X206" s="8" t="s">
        <v>18</v>
      </c>
      <c r="Y206" s="7" t="s">
        <v>19</v>
      </c>
      <c r="Z206" s="7" t="s">
        <v>20</v>
      </c>
    </row>
    <row r="207" customFormat="false" ht="13.9" hidden="false" customHeight="true" outlineLevel="0" collapsed="false">
      <c r="A207" s="1" t="n">
        <v>4</v>
      </c>
      <c r="B207" s="1" t="n">
        <v>1</v>
      </c>
      <c r="D207" s="74" t="s">
        <v>178</v>
      </c>
      <c r="E207" s="10" t="n">
        <v>630</v>
      </c>
      <c r="F207" s="10" t="s">
        <v>120</v>
      </c>
      <c r="G207" s="33" t="n">
        <v>57460.65</v>
      </c>
      <c r="H207" s="33" t="n">
        <v>58714.01</v>
      </c>
      <c r="I207" s="33" t="n">
        <v>58470</v>
      </c>
      <c r="J207" s="33" t="n">
        <v>56647.22</v>
      </c>
      <c r="K207" s="33" t="n">
        <v>58200</v>
      </c>
      <c r="L207" s="33"/>
      <c r="M207" s="33"/>
      <c r="N207" s="33"/>
      <c r="O207" s="33"/>
      <c r="P207" s="33" t="n">
        <f aca="false">K207+SUM(L207:O207)</f>
        <v>58200</v>
      </c>
      <c r="Q207" s="33"/>
      <c r="R207" s="34" t="n">
        <f aca="false">Q207/$P207</f>
        <v>0</v>
      </c>
      <c r="S207" s="33"/>
      <c r="T207" s="34" t="n">
        <f aca="false">S207/$P207</f>
        <v>0</v>
      </c>
      <c r="U207" s="33"/>
      <c r="V207" s="34" t="n">
        <f aca="false">U207/$P207</f>
        <v>0</v>
      </c>
      <c r="W207" s="33"/>
      <c r="X207" s="34" t="n">
        <f aca="false">W207/$P207</f>
        <v>0</v>
      </c>
      <c r="Y207" s="11" t="n">
        <f aca="false">K207</f>
        <v>58200</v>
      </c>
      <c r="Z207" s="11" t="n">
        <f aca="false">Y207</f>
        <v>58200</v>
      </c>
    </row>
    <row r="208" customFormat="false" ht="13.9" hidden="false" customHeight="true" outlineLevel="0" collapsed="false">
      <c r="A208" s="1" t="n">
        <v>4</v>
      </c>
      <c r="B208" s="1" t="n">
        <v>1</v>
      </c>
      <c r="D208" s="75" t="s">
        <v>21</v>
      </c>
      <c r="E208" s="35" t="n">
        <v>41</v>
      </c>
      <c r="F208" s="35" t="s">
        <v>23</v>
      </c>
      <c r="G208" s="36" t="n">
        <f aca="false">SUM(G207:G207)</f>
        <v>57460.65</v>
      </c>
      <c r="H208" s="36" t="n">
        <f aca="false">SUM(H207:H207)</f>
        <v>58714.01</v>
      </c>
      <c r="I208" s="36" t="n">
        <f aca="false">SUM(I207:I207)</f>
        <v>58470</v>
      </c>
      <c r="J208" s="36" t="n">
        <f aca="false">SUM(J207:J207)</f>
        <v>56647.22</v>
      </c>
      <c r="K208" s="36" t="n">
        <f aca="false">SUM(K207:K207)</f>
        <v>58200</v>
      </c>
      <c r="L208" s="36" t="n">
        <f aca="false">SUM(L207:L207)</f>
        <v>0</v>
      </c>
      <c r="M208" s="36" t="n">
        <f aca="false">SUM(M207:M207)</f>
        <v>0</v>
      </c>
      <c r="N208" s="36" t="n">
        <f aca="false">SUM(N207:N207)</f>
        <v>0</v>
      </c>
      <c r="O208" s="36" t="n">
        <f aca="false">SUM(O207:O207)</f>
        <v>0</v>
      </c>
      <c r="P208" s="36" t="n">
        <f aca="false">SUM(P207:P207)</f>
        <v>58200</v>
      </c>
      <c r="Q208" s="36" t="n">
        <f aca="false">SUM(Q207:Q207)</f>
        <v>0</v>
      </c>
      <c r="R208" s="37" t="n">
        <f aca="false">Q208/$P208</f>
        <v>0</v>
      </c>
      <c r="S208" s="36" t="n">
        <f aca="false">SUM(S207:S207)</f>
        <v>0</v>
      </c>
      <c r="T208" s="37" t="n">
        <f aca="false">S208/$P208</f>
        <v>0</v>
      </c>
      <c r="U208" s="36" t="n">
        <f aca="false">SUM(U207:U207)</f>
        <v>0</v>
      </c>
      <c r="V208" s="37" t="n">
        <f aca="false">U208/$P208</f>
        <v>0</v>
      </c>
      <c r="W208" s="36" t="n">
        <f aca="false">SUM(W207:W207)</f>
        <v>0</v>
      </c>
      <c r="X208" s="37" t="n">
        <f aca="false">W208/$P208</f>
        <v>0</v>
      </c>
      <c r="Y208" s="36" t="n">
        <f aca="false">SUM(Y207:Y207)</f>
        <v>58200</v>
      </c>
      <c r="Z208" s="36" t="n">
        <f aca="false">SUM(Z207:Z207)</f>
        <v>58200</v>
      </c>
    </row>
    <row r="209" customFormat="false" ht="13.9" hidden="false" customHeight="true" outlineLevel="0" collapsed="false">
      <c r="A209" s="1" t="n">
        <v>4</v>
      </c>
      <c r="B209" s="1" t="n">
        <v>1</v>
      </c>
      <c r="D209" s="77"/>
      <c r="E209" s="78"/>
      <c r="F209" s="13" t="s">
        <v>113</v>
      </c>
      <c r="G209" s="14" t="n">
        <f aca="false">G208</f>
        <v>57460.65</v>
      </c>
      <c r="H209" s="14" t="n">
        <f aca="false">H208</f>
        <v>58714.01</v>
      </c>
      <c r="I209" s="14" t="n">
        <f aca="false">I208</f>
        <v>58470</v>
      </c>
      <c r="J209" s="14" t="n">
        <f aca="false">J208</f>
        <v>56647.22</v>
      </c>
      <c r="K209" s="14" t="n">
        <f aca="false">K208</f>
        <v>58200</v>
      </c>
      <c r="L209" s="14" t="n">
        <f aca="false">L208</f>
        <v>0</v>
      </c>
      <c r="M209" s="14" t="n">
        <f aca="false">M208</f>
        <v>0</v>
      </c>
      <c r="N209" s="14" t="n">
        <f aca="false">N208</f>
        <v>0</v>
      </c>
      <c r="O209" s="14" t="n">
        <f aca="false">O208</f>
        <v>0</v>
      </c>
      <c r="P209" s="14" t="n">
        <f aca="false">P208</f>
        <v>58200</v>
      </c>
      <c r="Q209" s="14" t="n">
        <f aca="false">Q208</f>
        <v>0</v>
      </c>
      <c r="R209" s="15" t="n">
        <f aca="false">Q209/$P209</f>
        <v>0</v>
      </c>
      <c r="S209" s="14" t="n">
        <f aca="false">S208</f>
        <v>0</v>
      </c>
      <c r="T209" s="15" t="n">
        <f aca="false">S209/$P209</f>
        <v>0</v>
      </c>
      <c r="U209" s="14" t="n">
        <f aca="false">U208</f>
        <v>0</v>
      </c>
      <c r="V209" s="15" t="n">
        <f aca="false">U209/$P209</f>
        <v>0</v>
      </c>
      <c r="W209" s="14" t="n">
        <f aca="false">W208</f>
        <v>0</v>
      </c>
      <c r="X209" s="15" t="n">
        <f aca="false">W209/$P209</f>
        <v>0</v>
      </c>
      <c r="Y209" s="14" t="n">
        <f aca="false">Y208</f>
        <v>58200</v>
      </c>
      <c r="Z209" s="14" t="n">
        <f aca="false">Z208</f>
        <v>58200</v>
      </c>
    </row>
    <row r="211" customFormat="false" ht="13.9" hidden="false" customHeight="true" outlineLevel="0" collapsed="false">
      <c r="D211" s="60" t="s">
        <v>179</v>
      </c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1"/>
      <c r="S211" s="60"/>
      <c r="T211" s="61"/>
      <c r="U211" s="60"/>
      <c r="V211" s="61"/>
      <c r="W211" s="60"/>
      <c r="X211" s="61"/>
      <c r="Y211" s="60"/>
      <c r="Z211" s="60"/>
    </row>
    <row r="212" customFormat="false" ht="13.9" hidden="false" customHeight="true" outlineLevel="0" collapsed="false">
      <c r="D212" s="7" t="s">
        <v>32</v>
      </c>
      <c r="E212" s="7" t="s">
        <v>33</v>
      </c>
      <c r="F212" s="7" t="s">
        <v>34</v>
      </c>
      <c r="G212" s="7" t="s">
        <v>1</v>
      </c>
      <c r="H212" s="7" t="s">
        <v>2</v>
      </c>
      <c r="I212" s="7" t="s">
        <v>3</v>
      </c>
      <c r="J212" s="7" t="s">
        <v>4</v>
      </c>
      <c r="K212" s="7" t="s">
        <v>5</v>
      </c>
      <c r="L212" s="7" t="s">
        <v>6</v>
      </c>
      <c r="M212" s="7" t="s">
        <v>7</v>
      </c>
      <c r="N212" s="7" t="s">
        <v>8</v>
      </c>
      <c r="O212" s="7" t="s">
        <v>9</v>
      </c>
      <c r="P212" s="7" t="s">
        <v>10</v>
      </c>
      <c r="Q212" s="7" t="s">
        <v>11</v>
      </c>
      <c r="R212" s="8" t="s">
        <v>12</v>
      </c>
      <c r="S212" s="7" t="s">
        <v>13</v>
      </c>
      <c r="T212" s="8" t="s">
        <v>14</v>
      </c>
      <c r="U212" s="7" t="s">
        <v>15</v>
      </c>
      <c r="V212" s="8" t="s">
        <v>16</v>
      </c>
      <c r="W212" s="7" t="s">
        <v>17</v>
      </c>
      <c r="X212" s="8" t="s">
        <v>18</v>
      </c>
      <c r="Y212" s="7" t="s">
        <v>19</v>
      </c>
      <c r="Z212" s="7" t="s">
        <v>20</v>
      </c>
    </row>
    <row r="213" customFormat="false" ht="13.9" hidden="false" customHeight="true" outlineLevel="0" collapsed="false">
      <c r="A213" s="1" t="n">
        <v>4</v>
      </c>
      <c r="B213" s="1" t="n">
        <v>2</v>
      </c>
      <c r="D213" s="74" t="s">
        <v>178</v>
      </c>
      <c r="E213" s="10" t="n">
        <v>630</v>
      </c>
      <c r="F213" s="10" t="s">
        <v>120</v>
      </c>
      <c r="G213" s="11" t="n">
        <v>515.01</v>
      </c>
      <c r="H213" s="11" t="n">
        <v>543.29</v>
      </c>
      <c r="I213" s="11" t="n">
        <v>378</v>
      </c>
      <c r="J213" s="11" t="n">
        <v>328.28</v>
      </c>
      <c r="K213" s="11" t="n">
        <v>378</v>
      </c>
      <c r="L213" s="11"/>
      <c r="M213" s="11"/>
      <c r="N213" s="11"/>
      <c r="O213" s="11"/>
      <c r="P213" s="11" t="n">
        <f aca="false">K213+SUM(L213:O213)</f>
        <v>378</v>
      </c>
      <c r="Q213" s="11"/>
      <c r="R213" s="12" t="n">
        <f aca="false">Q213/$P213</f>
        <v>0</v>
      </c>
      <c r="S213" s="11"/>
      <c r="T213" s="12" t="n">
        <f aca="false">S213/$P213</f>
        <v>0</v>
      </c>
      <c r="U213" s="11"/>
      <c r="V213" s="12" t="n">
        <f aca="false">U213/$P213</f>
        <v>0</v>
      </c>
      <c r="W213" s="11"/>
      <c r="X213" s="12" t="n">
        <f aca="false">W213/$P213</f>
        <v>0</v>
      </c>
      <c r="Y213" s="11" t="n">
        <f aca="false">K213</f>
        <v>378</v>
      </c>
      <c r="Z213" s="11" t="n">
        <f aca="false">Y213</f>
        <v>378</v>
      </c>
    </row>
    <row r="214" customFormat="false" ht="13.9" hidden="false" customHeight="true" outlineLevel="0" collapsed="false">
      <c r="A214" s="1" t="n">
        <v>4</v>
      </c>
      <c r="B214" s="1" t="n">
        <v>2</v>
      </c>
      <c r="D214" s="75" t="s">
        <v>21</v>
      </c>
      <c r="E214" s="35" t="n">
        <v>41</v>
      </c>
      <c r="F214" s="35" t="s">
        <v>23</v>
      </c>
      <c r="G214" s="36" t="n">
        <f aca="false">SUM(G213:G213)</f>
        <v>515.01</v>
      </c>
      <c r="H214" s="36" t="n">
        <f aca="false">SUM(H213:H213)</f>
        <v>543.29</v>
      </c>
      <c r="I214" s="36" t="n">
        <f aca="false">SUM(I213:I213)</f>
        <v>378</v>
      </c>
      <c r="J214" s="36" t="n">
        <f aca="false">SUM(J213:J213)</f>
        <v>328.28</v>
      </c>
      <c r="K214" s="36" t="n">
        <f aca="false">SUM(K213:K213)</f>
        <v>378</v>
      </c>
      <c r="L214" s="36" t="n">
        <f aca="false">SUM(L213:L213)</f>
        <v>0</v>
      </c>
      <c r="M214" s="36" t="n">
        <f aca="false">SUM(M213:M213)</f>
        <v>0</v>
      </c>
      <c r="N214" s="36" t="n">
        <f aca="false">SUM(N213:N213)</f>
        <v>0</v>
      </c>
      <c r="O214" s="36" t="n">
        <f aca="false">SUM(O213:O213)</f>
        <v>0</v>
      </c>
      <c r="P214" s="36" t="n">
        <f aca="false">SUM(P213:P213)</f>
        <v>378</v>
      </c>
      <c r="Q214" s="36" t="n">
        <f aca="false">SUM(Q213:Q213)</f>
        <v>0</v>
      </c>
      <c r="R214" s="37" t="n">
        <f aca="false">Q214/$P214</f>
        <v>0</v>
      </c>
      <c r="S214" s="36" t="n">
        <f aca="false">SUM(S213:S213)</f>
        <v>0</v>
      </c>
      <c r="T214" s="37" t="n">
        <f aca="false">S214/$P214</f>
        <v>0</v>
      </c>
      <c r="U214" s="36" t="n">
        <f aca="false">SUM(U213:U213)</f>
        <v>0</v>
      </c>
      <c r="V214" s="37" t="n">
        <f aca="false">U214/$P214</f>
        <v>0</v>
      </c>
      <c r="W214" s="36" t="n">
        <f aca="false">SUM(W213:W213)</f>
        <v>0</v>
      </c>
      <c r="X214" s="37" t="n">
        <f aca="false">W214/$P214</f>
        <v>0</v>
      </c>
      <c r="Y214" s="36" t="n">
        <f aca="false">SUM(Y213:Y213)</f>
        <v>378</v>
      </c>
      <c r="Z214" s="36" t="n">
        <f aca="false">SUM(Z213:Z213)</f>
        <v>378</v>
      </c>
    </row>
    <row r="215" customFormat="false" ht="13.9" hidden="false" customHeight="true" outlineLevel="0" collapsed="false">
      <c r="A215" s="1" t="n">
        <v>4</v>
      </c>
      <c r="B215" s="1" t="n">
        <v>2</v>
      </c>
      <c r="D215" s="77"/>
      <c r="E215" s="78"/>
      <c r="F215" s="13" t="s">
        <v>113</v>
      </c>
      <c r="G215" s="14" t="n">
        <f aca="false">G211+G214</f>
        <v>515.01</v>
      </c>
      <c r="H215" s="14" t="n">
        <f aca="false">H211+H214</f>
        <v>543.29</v>
      </c>
      <c r="I215" s="14" t="n">
        <f aca="false">I211+I214</f>
        <v>378</v>
      </c>
      <c r="J215" s="14" t="n">
        <f aca="false">J211+J214</f>
        <v>328.28</v>
      </c>
      <c r="K215" s="14" t="n">
        <f aca="false">K211+K214</f>
        <v>378</v>
      </c>
      <c r="L215" s="14" t="n">
        <f aca="false">L211+L214</f>
        <v>0</v>
      </c>
      <c r="M215" s="14" t="n">
        <f aca="false">M211+M214</f>
        <v>0</v>
      </c>
      <c r="N215" s="14" t="n">
        <f aca="false">N211+N214</f>
        <v>0</v>
      </c>
      <c r="O215" s="14" t="n">
        <f aca="false">O211+O214</f>
        <v>0</v>
      </c>
      <c r="P215" s="14" t="n">
        <f aca="false">P211+P214</f>
        <v>378</v>
      </c>
      <c r="Q215" s="14" t="n">
        <f aca="false">Q211+Q214</f>
        <v>0</v>
      </c>
      <c r="R215" s="15" t="n">
        <f aca="false">Q215/$P215</f>
        <v>0</v>
      </c>
      <c r="S215" s="14" t="n">
        <f aca="false">S211+S214</f>
        <v>0</v>
      </c>
      <c r="T215" s="15" t="n">
        <f aca="false">S215/$P215</f>
        <v>0</v>
      </c>
      <c r="U215" s="14" t="n">
        <f aca="false">U211+U214</f>
        <v>0</v>
      </c>
      <c r="V215" s="15" t="n">
        <f aca="false">U215/$P215</f>
        <v>0</v>
      </c>
      <c r="W215" s="14" t="n">
        <f aca="false">W211+W214</f>
        <v>0</v>
      </c>
      <c r="X215" s="15" t="n">
        <f aca="false">W215/$P215</f>
        <v>0</v>
      </c>
      <c r="Y215" s="14" t="n">
        <f aca="false">Y211+Y214</f>
        <v>378</v>
      </c>
      <c r="Z215" s="14" t="n">
        <f aca="false">Z211+Z214</f>
        <v>378</v>
      </c>
    </row>
    <row r="217" customFormat="false" ht="13.9" hidden="false" customHeight="true" outlineLevel="0" collapsed="false">
      <c r="D217" s="60" t="s">
        <v>180</v>
      </c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1"/>
      <c r="S217" s="60"/>
      <c r="T217" s="61"/>
      <c r="U217" s="60"/>
      <c r="V217" s="61"/>
      <c r="W217" s="60"/>
      <c r="X217" s="61"/>
      <c r="Y217" s="60"/>
      <c r="Z217" s="60"/>
    </row>
    <row r="218" customFormat="false" ht="13.9" hidden="false" customHeight="true" outlineLevel="0" collapsed="false">
      <c r="D218" s="7" t="s">
        <v>32</v>
      </c>
      <c r="E218" s="7" t="s">
        <v>33</v>
      </c>
      <c r="F218" s="7" t="s">
        <v>34</v>
      </c>
      <c r="G218" s="7" t="s">
        <v>1</v>
      </c>
      <c r="H218" s="7" t="s">
        <v>2</v>
      </c>
      <c r="I218" s="7" t="s">
        <v>3</v>
      </c>
      <c r="J218" s="7" t="s">
        <v>4</v>
      </c>
      <c r="K218" s="7" t="s">
        <v>5</v>
      </c>
      <c r="L218" s="7" t="s">
        <v>6</v>
      </c>
      <c r="M218" s="7" t="s">
        <v>7</v>
      </c>
      <c r="N218" s="7" t="s">
        <v>8</v>
      </c>
      <c r="O218" s="7" t="s">
        <v>9</v>
      </c>
      <c r="P218" s="7" t="s">
        <v>10</v>
      </c>
      <c r="Q218" s="7" t="s">
        <v>11</v>
      </c>
      <c r="R218" s="8" t="s">
        <v>12</v>
      </c>
      <c r="S218" s="7" t="s">
        <v>13</v>
      </c>
      <c r="T218" s="8" t="s">
        <v>14</v>
      </c>
      <c r="U218" s="7" t="s">
        <v>15</v>
      </c>
      <c r="V218" s="8" t="s">
        <v>16</v>
      </c>
      <c r="W218" s="7" t="s">
        <v>17</v>
      </c>
      <c r="X218" s="8" t="s">
        <v>18</v>
      </c>
      <c r="Y218" s="7" t="s">
        <v>19</v>
      </c>
      <c r="Z218" s="7" t="s">
        <v>20</v>
      </c>
    </row>
    <row r="219" customFormat="false" ht="13.9" hidden="false" customHeight="true" outlineLevel="0" collapsed="false">
      <c r="A219" s="1" t="n">
        <v>4</v>
      </c>
      <c r="B219" s="1" t="n">
        <v>3</v>
      </c>
      <c r="D219" s="38" t="s">
        <v>178</v>
      </c>
      <c r="E219" s="10" t="n">
        <v>610</v>
      </c>
      <c r="F219" s="10" t="s">
        <v>118</v>
      </c>
      <c r="G219" s="11" t="n">
        <v>19051.72</v>
      </c>
      <c r="H219" s="11" t="n">
        <v>17526.82</v>
      </c>
      <c r="I219" s="11" t="n">
        <v>5095</v>
      </c>
      <c r="J219" s="11" t="n">
        <v>5465.98</v>
      </c>
      <c r="K219" s="11" t="n">
        <v>0</v>
      </c>
      <c r="L219" s="11"/>
      <c r="M219" s="11"/>
      <c r="N219" s="11"/>
      <c r="O219" s="11"/>
      <c r="P219" s="11" t="n">
        <f aca="false">K219+SUM(L219:O219)</f>
        <v>0</v>
      </c>
      <c r="Q219" s="11"/>
      <c r="R219" s="12" t="e">
        <f aca="false">Q219/$P219</f>
        <v>#DIV/0!</v>
      </c>
      <c r="S219" s="11"/>
      <c r="T219" s="12" t="e">
        <f aca="false">S219/$P219</f>
        <v>#DIV/0!</v>
      </c>
      <c r="U219" s="11"/>
      <c r="V219" s="12" t="e">
        <f aca="false">U219/$P219</f>
        <v>#DIV/0!</v>
      </c>
      <c r="W219" s="11"/>
      <c r="X219" s="12" t="e">
        <f aca="false">W219/$P219</f>
        <v>#DIV/0!</v>
      </c>
      <c r="Y219" s="11" t="n">
        <f aca="false">K219</f>
        <v>0</v>
      </c>
      <c r="Z219" s="11" t="n">
        <f aca="false">Y219</f>
        <v>0</v>
      </c>
    </row>
    <row r="220" customFormat="false" ht="13.9" hidden="false" customHeight="true" outlineLevel="0" collapsed="false">
      <c r="A220" s="1" t="n">
        <v>4</v>
      </c>
      <c r="B220" s="1" t="n">
        <v>3</v>
      </c>
      <c r="D220" s="38"/>
      <c r="E220" s="10" t="n">
        <v>620</v>
      </c>
      <c r="F220" s="10" t="s">
        <v>119</v>
      </c>
      <c r="G220" s="11" t="n">
        <v>6428.72</v>
      </c>
      <c r="H220" s="11" t="n">
        <v>6125.34</v>
      </c>
      <c r="I220" s="11" t="n">
        <v>1602</v>
      </c>
      <c r="J220" s="11" t="n">
        <v>1504.01</v>
      </c>
      <c r="K220" s="11" t="n">
        <v>367</v>
      </c>
      <c r="L220" s="11"/>
      <c r="M220" s="11"/>
      <c r="N220" s="11"/>
      <c r="O220" s="11"/>
      <c r="P220" s="11" t="n">
        <f aca="false">K220+SUM(L220:O220)</f>
        <v>367</v>
      </c>
      <c r="Q220" s="11"/>
      <c r="R220" s="12" t="n">
        <f aca="false">Q220/$P220</f>
        <v>0</v>
      </c>
      <c r="S220" s="11"/>
      <c r="T220" s="12" t="n">
        <f aca="false">S220/$P220</f>
        <v>0</v>
      </c>
      <c r="U220" s="11"/>
      <c r="V220" s="12" t="n">
        <f aca="false">U220/$P220</f>
        <v>0</v>
      </c>
      <c r="W220" s="11"/>
      <c r="X220" s="12" t="n">
        <f aca="false">W220/$P220</f>
        <v>0</v>
      </c>
      <c r="Y220" s="11" t="n">
        <f aca="false">K220</f>
        <v>367</v>
      </c>
      <c r="Z220" s="11" t="n">
        <f aca="false">Y220</f>
        <v>367</v>
      </c>
    </row>
    <row r="221" customFormat="false" ht="13.9" hidden="false" customHeight="true" outlineLevel="0" collapsed="false">
      <c r="A221" s="1" t="n">
        <v>4</v>
      </c>
      <c r="B221" s="1" t="n">
        <v>3</v>
      </c>
      <c r="D221" s="38"/>
      <c r="E221" s="10" t="n">
        <v>630</v>
      </c>
      <c r="F221" s="10" t="s">
        <v>120</v>
      </c>
      <c r="G221" s="11" t="n">
        <v>21347.38</v>
      </c>
      <c r="H221" s="11" t="n">
        <v>52660.16</v>
      </c>
      <c r="I221" s="11" t="n">
        <f aca="false">226+8008</f>
        <v>8234</v>
      </c>
      <c r="J221" s="11" t="n">
        <v>14156.5</v>
      </c>
      <c r="K221" s="11" t="n">
        <v>21475</v>
      </c>
      <c r="L221" s="11"/>
      <c r="M221" s="11"/>
      <c r="N221" s="11"/>
      <c r="O221" s="11"/>
      <c r="P221" s="11" t="n">
        <f aca="false">K221+SUM(L221:O221)</f>
        <v>21475</v>
      </c>
      <c r="Q221" s="11"/>
      <c r="R221" s="12" t="n">
        <f aca="false">Q221/$P221</f>
        <v>0</v>
      </c>
      <c r="S221" s="11"/>
      <c r="T221" s="12" t="n">
        <f aca="false">S221/$P221</f>
        <v>0</v>
      </c>
      <c r="U221" s="11"/>
      <c r="V221" s="12" t="n">
        <f aca="false">U221/$P221</f>
        <v>0</v>
      </c>
      <c r="W221" s="11"/>
      <c r="X221" s="12" t="n">
        <f aca="false">W221/$P221</f>
        <v>0</v>
      </c>
      <c r="Y221" s="11" t="n">
        <f aca="false">K221</f>
        <v>21475</v>
      </c>
      <c r="Z221" s="11" t="n">
        <f aca="false">Y221</f>
        <v>21475</v>
      </c>
    </row>
    <row r="222" customFormat="false" ht="13.9" hidden="false" customHeight="true" outlineLevel="0" collapsed="false">
      <c r="A222" s="1" t="n">
        <v>4</v>
      </c>
      <c r="B222" s="1" t="n">
        <v>3</v>
      </c>
      <c r="D222" s="38"/>
      <c r="E222" s="10" t="n">
        <v>640</v>
      </c>
      <c r="F222" s="10" t="s">
        <v>121</v>
      </c>
      <c r="G222" s="11" t="n">
        <v>169.28</v>
      </c>
      <c r="H222" s="11" t="n">
        <v>102.34</v>
      </c>
      <c r="I222" s="33" t="n">
        <v>0</v>
      </c>
      <c r="J222" s="11" t="n">
        <v>0</v>
      </c>
      <c r="K222" s="33" t="n">
        <v>0</v>
      </c>
      <c r="L222" s="11"/>
      <c r="M222" s="11"/>
      <c r="N222" s="11"/>
      <c r="O222" s="11"/>
      <c r="P222" s="11" t="n">
        <f aca="false">K222+SUM(L222:O222)</f>
        <v>0</v>
      </c>
      <c r="Q222" s="11"/>
      <c r="R222" s="12" t="e">
        <f aca="false">Q222/$P222</f>
        <v>#DIV/0!</v>
      </c>
      <c r="S222" s="11"/>
      <c r="T222" s="12" t="e">
        <f aca="false">S222/$P222</f>
        <v>#DIV/0!</v>
      </c>
      <c r="U222" s="11"/>
      <c r="V222" s="12" t="e">
        <f aca="false">U222/$P222</f>
        <v>#DIV/0!</v>
      </c>
      <c r="W222" s="11"/>
      <c r="X222" s="12" t="e">
        <f aca="false">W222/$P222</f>
        <v>#DIV/0!</v>
      </c>
      <c r="Y222" s="11" t="n">
        <v>0</v>
      </c>
      <c r="Z222" s="11" t="n">
        <v>0</v>
      </c>
    </row>
    <row r="223" customFormat="false" ht="13.9" hidden="false" customHeight="true" outlineLevel="0" collapsed="false">
      <c r="A223" s="1" t="n">
        <v>4</v>
      </c>
      <c r="B223" s="1" t="n">
        <v>3</v>
      </c>
      <c r="D223" s="75" t="s">
        <v>21</v>
      </c>
      <c r="E223" s="35" t="n">
        <v>41</v>
      </c>
      <c r="F223" s="35" t="s">
        <v>23</v>
      </c>
      <c r="G223" s="36" t="n">
        <f aca="false">SUM(G219:G222)</f>
        <v>46997.1</v>
      </c>
      <c r="H223" s="36" t="n">
        <f aca="false">SUM(H219:H222)</f>
        <v>76414.66</v>
      </c>
      <c r="I223" s="36" t="n">
        <f aca="false">SUM(I219:I222)</f>
        <v>14931</v>
      </c>
      <c r="J223" s="36" t="n">
        <f aca="false">SUM(J219:J222)</f>
        <v>21126.49</v>
      </c>
      <c r="K223" s="36" t="n">
        <f aca="false">SUM(K219:K222)</f>
        <v>21842</v>
      </c>
      <c r="L223" s="36" t="n">
        <f aca="false">SUM(L219:L222)</f>
        <v>0</v>
      </c>
      <c r="M223" s="36" t="n">
        <f aca="false">SUM(M219:M222)</f>
        <v>0</v>
      </c>
      <c r="N223" s="36" t="n">
        <f aca="false">SUM(N219:N222)</f>
        <v>0</v>
      </c>
      <c r="O223" s="36" t="n">
        <f aca="false">SUM(O219:O222)</f>
        <v>0</v>
      </c>
      <c r="P223" s="36" t="n">
        <f aca="false">SUM(P219:P222)</f>
        <v>21842</v>
      </c>
      <c r="Q223" s="36" t="n">
        <f aca="false">SUM(Q219:Q222)</f>
        <v>0</v>
      </c>
      <c r="R223" s="37" t="n">
        <f aca="false">Q223/$P223</f>
        <v>0</v>
      </c>
      <c r="S223" s="36" t="n">
        <f aca="false">SUM(S219:S222)</f>
        <v>0</v>
      </c>
      <c r="T223" s="37" t="n">
        <f aca="false">S223/$P223</f>
        <v>0</v>
      </c>
      <c r="U223" s="36" t="n">
        <f aca="false">SUM(U219:U222)</f>
        <v>0</v>
      </c>
      <c r="V223" s="37" t="n">
        <f aca="false">U223/$P223</f>
        <v>0</v>
      </c>
      <c r="W223" s="36" t="n">
        <f aca="false">SUM(W219:W222)</f>
        <v>0</v>
      </c>
      <c r="X223" s="37" t="n">
        <f aca="false">W223/$P223</f>
        <v>0</v>
      </c>
      <c r="Y223" s="36" t="n">
        <f aca="false">SUM(Y219:Y222)</f>
        <v>21842</v>
      </c>
      <c r="Z223" s="36" t="n">
        <f aca="false">SUM(Z219:Z222)</f>
        <v>21842</v>
      </c>
    </row>
    <row r="224" customFormat="false" ht="13.9" hidden="false" customHeight="true" outlineLevel="0" collapsed="false">
      <c r="A224" s="1" t="n">
        <v>4</v>
      </c>
      <c r="B224" s="1" t="n">
        <v>3</v>
      </c>
      <c r="D224" s="74" t="s">
        <v>178</v>
      </c>
      <c r="E224" s="10" t="n">
        <v>640</v>
      </c>
      <c r="F224" s="10" t="s">
        <v>121</v>
      </c>
      <c r="G224" s="11" t="n">
        <v>247.65</v>
      </c>
      <c r="H224" s="11" t="n">
        <v>244.5</v>
      </c>
      <c r="I224" s="11" t="n">
        <v>62</v>
      </c>
      <c r="J224" s="11" t="n">
        <v>33.69</v>
      </c>
      <c r="K224" s="11" t="n">
        <v>0</v>
      </c>
      <c r="L224" s="11"/>
      <c r="M224" s="11"/>
      <c r="N224" s="11"/>
      <c r="O224" s="11"/>
      <c r="P224" s="11" t="n">
        <f aca="false">K224+SUM(L224:O224)</f>
        <v>0</v>
      </c>
      <c r="Q224" s="11"/>
      <c r="R224" s="12" t="e">
        <f aca="false">Q224/$P224</f>
        <v>#DIV/0!</v>
      </c>
      <c r="S224" s="11"/>
      <c r="T224" s="12" t="e">
        <f aca="false">S224/$P224</f>
        <v>#DIV/0!</v>
      </c>
      <c r="U224" s="11"/>
      <c r="V224" s="12" t="e">
        <f aca="false">U224/$P224</f>
        <v>#DIV/0!</v>
      </c>
      <c r="W224" s="11"/>
      <c r="X224" s="12" t="e">
        <f aca="false">W224/$P224</f>
        <v>#DIV/0!</v>
      </c>
      <c r="Y224" s="11" t="n">
        <f aca="false">K224</f>
        <v>0</v>
      </c>
      <c r="Z224" s="11" t="n">
        <f aca="false">Y224</f>
        <v>0</v>
      </c>
    </row>
    <row r="225" customFormat="false" ht="13.9" hidden="false" customHeight="true" outlineLevel="0" collapsed="false">
      <c r="A225" s="1" t="n">
        <v>4</v>
      </c>
      <c r="B225" s="1" t="n">
        <v>3</v>
      </c>
      <c r="D225" s="75" t="s">
        <v>21</v>
      </c>
      <c r="E225" s="35" t="n">
        <v>72</v>
      </c>
      <c r="F225" s="35" t="s">
        <v>25</v>
      </c>
      <c r="G225" s="36" t="n">
        <f aca="false">SUM(G224:G224)</f>
        <v>247.65</v>
      </c>
      <c r="H225" s="36" t="n">
        <f aca="false">SUM(H224:H224)</f>
        <v>244.5</v>
      </c>
      <c r="I225" s="36" t="n">
        <f aca="false">SUM(I224:I224)</f>
        <v>62</v>
      </c>
      <c r="J225" s="36" t="n">
        <f aca="false">SUM(J224:J224)</f>
        <v>33.69</v>
      </c>
      <c r="K225" s="36" t="n">
        <f aca="false">SUM(K224:K224)</f>
        <v>0</v>
      </c>
      <c r="L225" s="36" t="n">
        <f aca="false">SUM(L224:L224)</f>
        <v>0</v>
      </c>
      <c r="M225" s="36" t="n">
        <f aca="false">SUM(M224:M224)</f>
        <v>0</v>
      </c>
      <c r="N225" s="36" t="n">
        <f aca="false">SUM(N224:N224)</f>
        <v>0</v>
      </c>
      <c r="O225" s="36" t="n">
        <f aca="false">SUM(O224:O224)</f>
        <v>0</v>
      </c>
      <c r="P225" s="36" t="n">
        <f aca="false">SUM(P224:P224)</f>
        <v>0</v>
      </c>
      <c r="Q225" s="36" t="n">
        <f aca="false">SUM(Q224:Q224)</f>
        <v>0</v>
      </c>
      <c r="R225" s="37" t="e">
        <f aca="false">Q225/$P225</f>
        <v>#DIV/0!</v>
      </c>
      <c r="S225" s="36" t="n">
        <f aca="false">SUM(S224:S224)</f>
        <v>0</v>
      </c>
      <c r="T225" s="37" t="e">
        <f aca="false">S225/$P225</f>
        <v>#DIV/0!</v>
      </c>
      <c r="U225" s="36" t="n">
        <f aca="false">SUM(U224:U224)</f>
        <v>0</v>
      </c>
      <c r="V225" s="37" t="e">
        <f aca="false">U225/$P225</f>
        <v>#DIV/0!</v>
      </c>
      <c r="W225" s="36" t="n">
        <f aca="false">SUM(W224:W224)</f>
        <v>0</v>
      </c>
      <c r="X225" s="37" t="e">
        <f aca="false">W225/$P225</f>
        <v>#DIV/0!</v>
      </c>
      <c r="Y225" s="36" t="n">
        <f aca="false">SUM(Y224:Y224)</f>
        <v>0</v>
      </c>
      <c r="Z225" s="36" t="n">
        <f aca="false">SUM(Z224:Z224)</f>
        <v>0</v>
      </c>
    </row>
    <row r="226" customFormat="false" ht="13.9" hidden="false" customHeight="true" outlineLevel="0" collapsed="false">
      <c r="A226" s="1" t="n">
        <v>4</v>
      </c>
      <c r="B226" s="1" t="n">
        <v>3</v>
      </c>
      <c r="D226" s="77"/>
      <c r="E226" s="78"/>
      <c r="F226" s="13" t="s">
        <v>113</v>
      </c>
      <c r="G226" s="14" t="n">
        <f aca="false">G223+G225</f>
        <v>47244.75</v>
      </c>
      <c r="H226" s="14" t="n">
        <f aca="false">H223+H225</f>
        <v>76659.16</v>
      </c>
      <c r="I226" s="14" t="n">
        <f aca="false">I223+I225</f>
        <v>14993</v>
      </c>
      <c r="J226" s="14" t="n">
        <f aca="false">J223+J225</f>
        <v>21160.18</v>
      </c>
      <c r="K226" s="14" t="n">
        <f aca="false">K223+K225</f>
        <v>21842</v>
      </c>
      <c r="L226" s="14" t="n">
        <f aca="false">L223+L225</f>
        <v>0</v>
      </c>
      <c r="M226" s="14" t="n">
        <f aca="false">M223+M225</f>
        <v>0</v>
      </c>
      <c r="N226" s="14" t="n">
        <f aca="false">N223+N225</f>
        <v>0</v>
      </c>
      <c r="O226" s="14" t="n">
        <f aca="false">O223+O225</f>
        <v>0</v>
      </c>
      <c r="P226" s="14" t="n">
        <f aca="false">P223+P225</f>
        <v>21842</v>
      </c>
      <c r="Q226" s="14" t="n">
        <f aca="false">Q223+Q225</f>
        <v>0</v>
      </c>
      <c r="R226" s="15" t="n">
        <f aca="false">Q226/$P226</f>
        <v>0</v>
      </c>
      <c r="S226" s="14" t="n">
        <f aca="false">S223+S225</f>
        <v>0</v>
      </c>
      <c r="T226" s="15" t="n">
        <f aca="false">S226/$P226</f>
        <v>0</v>
      </c>
      <c r="U226" s="14" t="n">
        <f aca="false">U223+U225</f>
        <v>0</v>
      </c>
      <c r="V226" s="15" t="n">
        <f aca="false">U226/$P226</f>
        <v>0</v>
      </c>
      <c r="W226" s="14" t="n">
        <f aca="false">W223+W225</f>
        <v>0</v>
      </c>
      <c r="X226" s="15" t="n">
        <f aca="false">W226/$P226</f>
        <v>0</v>
      </c>
      <c r="Y226" s="14" t="n">
        <f aca="false">Y223+Y225</f>
        <v>21842</v>
      </c>
      <c r="Z226" s="14" t="n">
        <f aca="false">Z223+Z225</f>
        <v>21842</v>
      </c>
    </row>
    <row r="228" customFormat="false" ht="13.9" hidden="false" customHeight="true" outlineLevel="0" collapsed="false">
      <c r="E228" s="39" t="s">
        <v>56</v>
      </c>
      <c r="F228" s="17" t="s">
        <v>135</v>
      </c>
      <c r="G228" s="110" t="n">
        <v>11480.96</v>
      </c>
      <c r="H228" s="110" t="n">
        <v>473</v>
      </c>
      <c r="I228" s="110" t="n">
        <v>704</v>
      </c>
      <c r="J228" s="110" t="n">
        <v>927.05</v>
      </c>
      <c r="K228" s="110" t="n">
        <v>4310</v>
      </c>
      <c r="L228" s="110"/>
      <c r="M228" s="110"/>
      <c r="N228" s="110"/>
      <c r="O228" s="110"/>
      <c r="P228" s="110" t="n">
        <f aca="false">K228+SUM(L228:O228)</f>
        <v>4310</v>
      </c>
      <c r="Q228" s="110"/>
      <c r="R228" s="112" t="n">
        <f aca="false">Q228/$P228</f>
        <v>0</v>
      </c>
      <c r="S228" s="110"/>
      <c r="T228" s="112" t="n">
        <f aca="false">S228/$P228</f>
        <v>0</v>
      </c>
      <c r="U228" s="110"/>
      <c r="V228" s="112" t="n">
        <f aca="false">U228/$P228</f>
        <v>0</v>
      </c>
      <c r="W228" s="110"/>
      <c r="X228" s="113" t="n">
        <f aca="false">W228/$P228</f>
        <v>0</v>
      </c>
      <c r="Y228" s="40" t="n">
        <f aca="false">K228</f>
        <v>4310</v>
      </c>
      <c r="Z228" s="43" t="n">
        <f aca="false">Y228</f>
        <v>4310</v>
      </c>
    </row>
    <row r="229" customFormat="false" ht="13.9" hidden="false" customHeight="true" outlineLevel="0" collapsed="false">
      <c r="E229" s="44"/>
      <c r="F229" s="82" t="s">
        <v>139</v>
      </c>
      <c r="G229" s="83" t="n">
        <v>1641.45</v>
      </c>
      <c r="H229" s="83" t="n">
        <v>2020.97</v>
      </c>
      <c r="I229" s="83" t="n">
        <v>300</v>
      </c>
      <c r="J229" s="83" t="n">
        <v>2849.99</v>
      </c>
      <c r="K229" s="83" t="n">
        <v>2850</v>
      </c>
      <c r="L229" s="83"/>
      <c r="M229" s="83"/>
      <c r="N229" s="83"/>
      <c r="O229" s="83"/>
      <c r="P229" s="83" t="n">
        <f aca="false">K229+SUM(L229:O229)</f>
        <v>2850</v>
      </c>
      <c r="Q229" s="83"/>
      <c r="R229" s="84" t="n">
        <f aca="false">Q229/$P229</f>
        <v>0</v>
      </c>
      <c r="S229" s="83"/>
      <c r="T229" s="71" t="n">
        <f aca="false">S229/$P229</f>
        <v>0</v>
      </c>
      <c r="U229" s="83"/>
      <c r="V229" s="84" t="n">
        <f aca="false">U229/$P229</f>
        <v>0</v>
      </c>
      <c r="W229" s="83"/>
      <c r="X229" s="47" t="n">
        <f aca="false">W229/$P229</f>
        <v>0</v>
      </c>
      <c r="Y229" s="70" t="n">
        <f aca="false">K229</f>
        <v>2850</v>
      </c>
      <c r="Z229" s="48" t="n">
        <f aca="false">Y229</f>
        <v>2850</v>
      </c>
    </row>
    <row r="230" customFormat="false" ht="13.9" hidden="false" customHeight="true" outlineLevel="0" collapsed="false">
      <c r="E230" s="44"/>
      <c r="F230" s="82" t="s">
        <v>181</v>
      </c>
      <c r="G230" s="70" t="n">
        <v>3966</v>
      </c>
      <c r="H230" s="70" t="n">
        <v>4232.98</v>
      </c>
      <c r="I230" s="70" t="n">
        <v>4233</v>
      </c>
      <c r="J230" s="70" t="n">
        <v>4232.98</v>
      </c>
      <c r="K230" s="70" t="n">
        <v>4233</v>
      </c>
      <c r="L230" s="70"/>
      <c r="M230" s="70"/>
      <c r="N230" s="70"/>
      <c r="O230" s="70"/>
      <c r="P230" s="70" t="n">
        <f aca="false">K230+SUM(L230:O230)</f>
        <v>4233</v>
      </c>
      <c r="Q230" s="70"/>
      <c r="R230" s="71" t="n">
        <f aca="false">Q230/$P230</f>
        <v>0</v>
      </c>
      <c r="S230" s="70"/>
      <c r="T230" s="71" t="n">
        <f aca="false">S230/$P230</f>
        <v>0</v>
      </c>
      <c r="U230" s="70"/>
      <c r="V230" s="71" t="n">
        <f aca="false">U230/$P230</f>
        <v>0</v>
      </c>
      <c r="W230" s="70"/>
      <c r="X230" s="47" t="n">
        <f aca="false">W230/$P230</f>
        <v>0</v>
      </c>
      <c r="Y230" s="70" t="n">
        <f aca="false">K230</f>
        <v>4233</v>
      </c>
      <c r="Z230" s="48" t="n">
        <f aca="false">Y230</f>
        <v>4233</v>
      </c>
    </row>
    <row r="231" customFormat="false" ht="13.9" hidden="false" customHeight="true" outlineLevel="0" collapsed="false">
      <c r="E231" s="44"/>
      <c r="F231" s="82" t="s">
        <v>182</v>
      </c>
      <c r="G231" s="83" t="n">
        <v>405</v>
      </c>
      <c r="H231" s="83" t="n">
        <v>2558.1</v>
      </c>
      <c r="I231" s="83" t="n">
        <v>570</v>
      </c>
      <c r="J231" s="83" t="n">
        <v>3910.88</v>
      </c>
      <c r="K231" s="83" t="n">
        <v>3900</v>
      </c>
      <c r="L231" s="83"/>
      <c r="M231" s="83"/>
      <c r="N231" s="83"/>
      <c r="O231" s="83"/>
      <c r="P231" s="83" t="n">
        <f aca="false">K231+SUM(L231:O231)</f>
        <v>3900</v>
      </c>
      <c r="Q231" s="83"/>
      <c r="R231" s="84" t="n">
        <f aca="false">Q231/$P231</f>
        <v>0</v>
      </c>
      <c r="S231" s="83"/>
      <c r="T231" s="84" t="n">
        <f aca="false">S231/$P231</f>
        <v>0</v>
      </c>
      <c r="U231" s="83"/>
      <c r="V231" s="84" t="n">
        <f aca="false">U231/$P231</f>
        <v>0</v>
      </c>
      <c r="W231" s="83"/>
      <c r="X231" s="51" t="n">
        <f aca="false">W231/$P231</f>
        <v>0</v>
      </c>
      <c r="Y231" s="70" t="n">
        <f aca="false">K231</f>
        <v>3900</v>
      </c>
      <c r="Z231" s="48" t="n">
        <f aca="false">Y231</f>
        <v>3900</v>
      </c>
    </row>
    <row r="232" customFormat="false" ht="13.9" hidden="false" customHeight="true" outlineLevel="0" collapsed="false">
      <c r="E232" s="52"/>
      <c r="F232" s="85" t="s">
        <v>183</v>
      </c>
      <c r="G232" s="86"/>
      <c r="H232" s="86" t="n">
        <v>39928.5</v>
      </c>
      <c r="I232" s="86"/>
      <c r="J232" s="86"/>
      <c r="K232" s="86"/>
      <c r="L232" s="86"/>
      <c r="M232" s="86"/>
      <c r="N232" s="86"/>
      <c r="O232" s="86"/>
      <c r="P232" s="86" t="n">
        <f aca="false">K232+SUM(L232:O232)</f>
        <v>0</v>
      </c>
      <c r="Q232" s="86"/>
      <c r="R232" s="87" t="e">
        <f aca="false">Q232/$P232</f>
        <v>#DIV/0!</v>
      </c>
      <c r="S232" s="86"/>
      <c r="T232" s="55" t="e">
        <f aca="false">S232/$P232</f>
        <v>#DIV/0!</v>
      </c>
      <c r="U232" s="86"/>
      <c r="V232" s="87" t="e">
        <f aca="false">U232/$P232</f>
        <v>#DIV/0!</v>
      </c>
      <c r="W232" s="86"/>
      <c r="X232" s="56" t="e">
        <f aca="false">W232/$P232</f>
        <v>#DIV/0!</v>
      </c>
      <c r="Y232" s="54"/>
      <c r="Z232" s="57"/>
    </row>
    <row r="234" customFormat="false" ht="13.9" hidden="false" customHeight="true" outlineLevel="0" collapsed="false">
      <c r="D234" s="19" t="s">
        <v>184</v>
      </c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20"/>
      <c r="S234" s="19"/>
      <c r="T234" s="20"/>
      <c r="U234" s="19"/>
      <c r="V234" s="20"/>
      <c r="W234" s="19"/>
      <c r="X234" s="20"/>
      <c r="Y234" s="19"/>
      <c r="Z234" s="19"/>
    </row>
    <row r="235" customFormat="false" ht="13.9" hidden="false" customHeight="true" outlineLevel="0" collapsed="false">
      <c r="D235" s="7" t="s">
        <v>32</v>
      </c>
      <c r="E235" s="7" t="s">
        <v>33</v>
      </c>
      <c r="F235" s="7" t="s">
        <v>34</v>
      </c>
      <c r="G235" s="7" t="s">
        <v>1</v>
      </c>
      <c r="H235" s="7" t="s">
        <v>2</v>
      </c>
      <c r="I235" s="7" t="s">
        <v>3</v>
      </c>
      <c r="J235" s="7" t="s">
        <v>4</v>
      </c>
      <c r="K235" s="7" t="s">
        <v>5</v>
      </c>
      <c r="L235" s="7" t="s">
        <v>6</v>
      </c>
      <c r="M235" s="7" t="s">
        <v>7</v>
      </c>
      <c r="N235" s="7" t="s">
        <v>8</v>
      </c>
      <c r="O235" s="7" t="s">
        <v>9</v>
      </c>
      <c r="P235" s="7" t="s">
        <v>10</v>
      </c>
      <c r="Q235" s="7" t="s">
        <v>11</v>
      </c>
      <c r="R235" s="8" t="s">
        <v>12</v>
      </c>
      <c r="S235" s="7" t="s">
        <v>13</v>
      </c>
      <c r="T235" s="8" t="s">
        <v>14</v>
      </c>
      <c r="U235" s="7" t="s">
        <v>15</v>
      </c>
      <c r="V235" s="8" t="s">
        <v>16</v>
      </c>
      <c r="W235" s="7" t="s">
        <v>17</v>
      </c>
      <c r="X235" s="8" t="s">
        <v>18</v>
      </c>
      <c r="Y235" s="7" t="s">
        <v>19</v>
      </c>
      <c r="Z235" s="7" t="s">
        <v>20</v>
      </c>
    </row>
    <row r="236" customFormat="false" ht="13.9" hidden="false" customHeight="true" outlineLevel="0" collapsed="false">
      <c r="A236" s="1" t="n">
        <v>5</v>
      </c>
      <c r="D236" s="21" t="s">
        <v>21</v>
      </c>
      <c r="E236" s="22" t="n">
        <v>111</v>
      </c>
      <c r="F236" s="22" t="s">
        <v>46</v>
      </c>
      <c r="G236" s="23" t="n">
        <f aca="false">G244+G290</f>
        <v>3073.49</v>
      </c>
      <c r="H236" s="23" t="n">
        <f aca="false">H244+H290</f>
        <v>9886.81</v>
      </c>
      <c r="I236" s="23" t="n">
        <f aca="false">I244+I290</f>
        <v>301</v>
      </c>
      <c r="J236" s="23" t="n">
        <f aca="false">J244+J290</f>
        <v>8602.18</v>
      </c>
      <c r="K236" s="23" t="n">
        <f aca="false">K244+K290</f>
        <v>312</v>
      </c>
      <c r="L236" s="23" t="n">
        <f aca="false">L244+L290</f>
        <v>0</v>
      </c>
      <c r="M236" s="23" t="n">
        <f aca="false">M244+M290</f>
        <v>0</v>
      </c>
      <c r="N236" s="23" t="n">
        <f aca="false">N244+N290</f>
        <v>0</v>
      </c>
      <c r="O236" s="23" t="n">
        <f aca="false">O244+O290</f>
        <v>0</v>
      </c>
      <c r="P236" s="23" t="n">
        <f aca="false">P244+P290</f>
        <v>312</v>
      </c>
      <c r="Q236" s="23" t="n">
        <f aca="false">Q244+Q290</f>
        <v>0</v>
      </c>
      <c r="R236" s="24" t="n">
        <f aca="false">Q236/$P236</f>
        <v>0</v>
      </c>
      <c r="S236" s="23" t="n">
        <f aca="false">S244+S290</f>
        <v>0</v>
      </c>
      <c r="T236" s="24" t="n">
        <f aca="false">S236/$P236</f>
        <v>0</v>
      </c>
      <c r="U236" s="23" t="n">
        <f aca="false">U244+U290</f>
        <v>0</v>
      </c>
      <c r="V236" s="24" t="n">
        <f aca="false">U236/$P236</f>
        <v>0</v>
      </c>
      <c r="W236" s="23" t="n">
        <f aca="false">W244+W290</f>
        <v>0</v>
      </c>
      <c r="X236" s="24" t="n">
        <f aca="false">W236/$P236</f>
        <v>0</v>
      </c>
      <c r="Y236" s="23" t="n">
        <f aca="false">Y244+Y290</f>
        <v>312</v>
      </c>
      <c r="Z236" s="23" t="n">
        <f aca="false">Z244+Z290</f>
        <v>312</v>
      </c>
    </row>
    <row r="237" customFormat="false" ht="13.9" hidden="false" customHeight="true" outlineLevel="0" collapsed="false">
      <c r="A237" s="1" t="n">
        <v>5</v>
      </c>
      <c r="D237" s="21"/>
      <c r="E237" s="22" t="n">
        <v>41</v>
      </c>
      <c r="F237" s="22" t="s">
        <v>23</v>
      </c>
      <c r="G237" s="23" t="n">
        <f aca="false">G245+G291</f>
        <v>32004.41</v>
      </c>
      <c r="H237" s="23" t="n">
        <f aca="false">H245+H291</f>
        <v>35304.9</v>
      </c>
      <c r="I237" s="23" t="n">
        <f aca="false">I245+I291</f>
        <v>39317</v>
      </c>
      <c r="J237" s="23" t="n">
        <f aca="false">J245+J291</f>
        <v>50941.99</v>
      </c>
      <c r="K237" s="23" t="n">
        <f aca="false">K245+K291</f>
        <v>61394</v>
      </c>
      <c r="L237" s="23" t="n">
        <f aca="false">L245+L291</f>
        <v>0</v>
      </c>
      <c r="M237" s="23" t="n">
        <f aca="false">M245+M291</f>
        <v>0</v>
      </c>
      <c r="N237" s="23" t="n">
        <f aca="false">N245+N291</f>
        <v>0</v>
      </c>
      <c r="O237" s="23" t="n">
        <f aca="false">O245+O291</f>
        <v>0</v>
      </c>
      <c r="P237" s="23" t="n">
        <f aca="false">P245+P291</f>
        <v>61394</v>
      </c>
      <c r="Q237" s="23" t="n">
        <f aca="false">Q245+Q291</f>
        <v>0</v>
      </c>
      <c r="R237" s="24" t="n">
        <f aca="false">Q237/$P237</f>
        <v>0</v>
      </c>
      <c r="S237" s="23" t="n">
        <f aca="false">S245+S291</f>
        <v>0</v>
      </c>
      <c r="T237" s="24" t="n">
        <f aca="false">S237/$P237</f>
        <v>0</v>
      </c>
      <c r="U237" s="23" t="n">
        <f aca="false">U245+U291</f>
        <v>0</v>
      </c>
      <c r="V237" s="24" t="n">
        <f aca="false">U237/$P237</f>
        <v>0</v>
      </c>
      <c r="W237" s="23" t="n">
        <f aca="false">W245+W291</f>
        <v>0</v>
      </c>
      <c r="X237" s="24" t="n">
        <f aca="false">W237/$P237</f>
        <v>0</v>
      </c>
      <c r="Y237" s="23" t="n">
        <f aca="false">Y245+Y291</f>
        <v>57995</v>
      </c>
      <c r="Z237" s="23" t="n">
        <f aca="false">Z245+Z291</f>
        <v>57999</v>
      </c>
    </row>
    <row r="238" customFormat="false" ht="13.9" hidden="false" customHeight="true" outlineLevel="0" collapsed="false">
      <c r="A238" s="1" t="n">
        <v>5</v>
      </c>
      <c r="D238" s="21"/>
      <c r="E238" s="22" t="n">
        <v>71</v>
      </c>
      <c r="F238" s="22" t="s">
        <v>24</v>
      </c>
      <c r="G238" s="23" t="n">
        <f aca="false">G246</f>
        <v>1400</v>
      </c>
      <c r="H238" s="23" t="n">
        <f aca="false">H246</f>
        <v>3000</v>
      </c>
      <c r="I238" s="23" t="n">
        <f aca="false">I246</f>
        <v>3000</v>
      </c>
      <c r="J238" s="23" t="n">
        <f aca="false">J246</f>
        <v>3000</v>
      </c>
      <c r="K238" s="23" t="n">
        <f aca="false">K246</f>
        <v>3000</v>
      </c>
      <c r="L238" s="23" t="n">
        <f aca="false">L246</f>
        <v>0</v>
      </c>
      <c r="M238" s="23" t="n">
        <f aca="false">M246</f>
        <v>0</v>
      </c>
      <c r="N238" s="23" t="n">
        <f aca="false">N246</f>
        <v>0</v>
      </c>
      <c r="O238" s="23" t="n">
        <f aca="false">O246</f>
        <v>0</v>
      </c>
      <c r="P238" s="23" t="n">
        <f aca="false">P246</f>
        <v>3000</v>
      </c>
      <c r="Q238" s="23" t="n">
        <f aca="false">Q246</f>
        <v>0</v>
      </c>
      <c r="R238" s="24" t="n">
        <f aca="false">Q238/$P238</f>
        <v>0</v>
      </c>
      <c r="S238" s="23" t="n">
        <f aca="false">S246</f>
        <v>0</v>
      </c>
      <c r="T238" s="24" t="n">
        <f aca="false">S238/$P238</f>
        <v>0</v>
      </c>
      <c r="U238" s="23" t="n">
        <f aca="false">U246</f>
        <v>0</v>
      </c>
      <c r="V238" s="24" t="n">
        <f aca="false">U238/$P238</f>
        <v>0</v>
      </c>
      <c r="W238" s="23" t="n">
        <f aca="false">W246</f>
        <v>0</v>
      </c>
      <c r="X238" s="24" t="n">
        <f aca="false">W238/$P238</f>
        <v>0</v>
      </c>
      <c r="Y238" s="23" t="n">
        <f aca="false">Y246</f>
        <v>3000</v>
      </c>
      <c r="Z238" s="23" t="n">
        <f aca="false">Z246</f>
        <v>3000</v>
      </c>
    </row>
    <row r="239" customFormat="false" ht="13.9" hidden="false" customHeight="true" outlineLevel="0" collapsed="false">
      <c r="A239" s="1" t="n">
        <v>5</v>
      </c>
      <c r="D239" s="21"/>
      <c r="E239" s="22" t="n">
        <v>72</v>
      </c>
      <c r="F239" s="22" t="s">
        <v>25</v>
      </c>
      <c r="G239" s="23" t="n">
        <f aca="false">G292</f>
        <v>0</v>
      </c>
      <c r="H239" s="23" t="n">
        <f aca="false">H292</f>
        <v>0</v>
      </c>
      <c r="I239" s="23" t="n">
        <f aca="false">I292</f>
        <v>0</v>
      </c>
      <c r="J239" s="23" t="n">
        <f aca="false">J292</f>
        <v>138.36</v>
      </c>
      <c r="K239" s="23" t="n">
        <f aca="false">K292</f>
        <v>0</v>
      </c>
      <c r="L239" s="23" t="n">
        <f aca="false">L292</f>
        <v>0</v>
      </c>
      <c r="M239" s="23" t="n">
        <f aca="false">M292</f>
        <v>0</v>
      </c>
      <c r="N239" s="23" t="n">
        <f aca="false">N292</f>
        <v>0</v>
      </c>
      <c r="O239" s="23" t="n">
        <f aca="false">O292</f>
        <v>0</v>
      </c>
      <c r="P239" s="23" t="n">
        <f aca="false">P292</f>
        <v>0</v>
      </c>
      <c r="Q239" s="23" t="n">
        <f aca="false">Q292</f>
        <v>0</v>
      </c>
      <c r="R239" s="24" t="e">
        <f aca="false">Q239/$P239</f>
        <v>#DIV/0!</v>
      </c>
      <c r="S239" s="23" t="n">
        <f aca="false">S292</f>
        <v>0</v>
      </c>
      <c r="T239" s="24" t="e">
        <f aca="false">S239/$P239</f>
        <v>#DIV/0!</v>
      </c>
      <c r="U239" s="23" t="n">
        <f aca="false">U292</f>
        <v>0</v>
      </c>
      <c r="V239" s="24" t="e">
        <f aca="false">U239/$P239</f>
        <v>#DIV/0!</v>
      </c>
      <c r="W239" s="23" t="n">
        <f aca="false">W292</f>
        <v>0</v>
      </c>
      <c r="X239" s="24" t="e">
        <f aca="false">W239/$P239</f>
        <v>#DIV/0!</v>
      </c>
      <c r="Y239" s="23" t="n">
        <f aca="false">Y292</f>
        <v>0</v>
      </c>
      <c r="Z239" s="23" t="n">
        <f aca="false">Z292</f>
        <v>0</v>
      </c>
    </row>
    <row r="240" customFormat="false" ht="13.9" hidden="false" customHeight="true" outlineLevel="0" collapsed="false">
      <c r="A240" s="1" t="n">
        <v>5</v>
      </c>
      <c r="D240" s="17"/>
      <c r="E240" s="18"/>
      <c r="F240" s="25" t="s">
        <v>113</v>
      </c>
      <c r="G240" s="26" t="n">
        <f aca="false">SUM(G236:G239)</f>
        <v>36477.9</v>
      </c>
      <c r="H240" s="26" t="n">
        <f aca="false">SUM(H236:H239)</f>
        <v>48191.71</v>
      </c>
      <c r="I240" s="26" t="n">
        <f aca="false">SUM(I236:I239)</f>
        <v>42618</v>
      </c>
      <c r="J240" s="26" t="n">
        <f aca="false">SUM(J236:J239)</f>
        <v>62682.53</v>
      </c>
      <c r="K240" s="26" t="n">
        <f aca="false">SUM(K236:K239)</f>
        <v>64706</v>
      </c>
      <c r="L240" s="26" t="n">
        <f aca="false">SUM(L236:L239)</f>
        <v>0</v>
      </c>
      <c r="M240" s="26" t="n">
        <f aca="false">SUM(M236:M239)</f>
        <v>0</v>
      </c>
      <c r="N240" s="26" t="n">
        <f aca="false">SUM(N236:N239)</f>
        <v>0</v>
      </c>
      <c r="O240" s="26" t="n">
        <f aca="false">SUM(O236:O239)</f>
        <v>0</v>
      </c>
      <c r="P240" s="26" t="n">
        <f aca="false">SUM(P236:P239)</f>
        <v>64706</v>
      </c>
      <c r="Q240" s="26" t="n">
        <f aca="false">SUM(Q236:Q239)</f>
        <v>0</v>
      </c>
      <c r="R240" s="27" t="n">
        <f aca="false">Q240/$P240</f>
        <v>0</v>
      </c>
      <c r="S240" s="26" t="n">
        <f aca="false">SUM(S236:S239)</f>
        <v>0</v>
      </c>
      <c r="T240" s="27" t="n">
        <f aca="false">S240/$P240</f>
        <v>0</v>
      </c>
      <c r="U240" s="26" t="n">
        <f aca="false">SUM(U236:U239)</f>
        <v>0</v>
      </c>
      <c r="V240" s="27" t="n">
        <f aca="false">U240/$P240</f>
        <v>0</v>
      </c>
      <c r="W240" s="26" t="n">
        <f aca="false">SUM(W236:W239)</f>
        <v>0</v>
      </c>
      <c r="X240" s="27" t="n">
        <f aca="false">W240/$P240</f>
        <v>0</v>
      </c>
      <c r="Y240" s="26" t="n">
        <f aca="false">SUM(Y236:Y239)</f>
        <v>61307</v>
      </c>
      <c r="Z240" s="26" t="n">
        <f aca="false">SUM(Z236:Z239)</f>
        <v>61311</v>
      </c>
    </row>
    <row r="242" customFormat="false" ht="13.9" hidden="false" customHeight="true" outlineLevel="0" collapsed="false">
      <c r="D242" s="28" t="s">
        <v>185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9"/>
      <c r="S242" s="28"/>
      <c r="T242" s="29"/>
      <c r="U242" s="28"/>
      <c r="V242" s="29"/>
      <c r="W242" s="28"/>
      <c r="X242" s="29"/>
      <c r="Y242" s="28"/>
      <c r="Z242" s="28"/>
    </row>
    <row r="243" customFormat="false" ht="13.9" hidden="false" customHeight="true" outlineLevel="0" collapsed="false">
      <c r="D243" s="114"/>
      <c r="E243" s="114"/>
      <c r="F243" s="114"/>
      <c r="G243" s="7" t="s">
        <v>1</v>
      </c>
      <c r="H243" s="7" t="s">
        <v>2</v>
      </c>
      <c r="I243" s="7" t="s">
        <v>3</v>
      </c>
      <c r="J243" s="7" t="s">
        <v>4</v>
      </c>
      <c r="K243" s="7" t="s">
        <v>5</v>
      </c>
      <c r="L243" s="7" t="s">
        <v>6</v>
      </c>
      <c r="M243" s="7" t="s">
        <v>7</v>
      </c>
      <c r="N243" s="7" t="s">
        <v>8</v>
      </c>
      <c r="O243" s="7" t="s">
        <v>9</v>
      </c>
      <c r="P243" s="7" t="s">
        <v>10</v>
      </c>
      <c r="Q243" s="7" t="s">
        <v>11</v>
      </c>
      <c r="R243" s="8" t="s">
        <v>12</v>
      </c>
      <c r="S243" s="7" t="s">
        <v>13</v>
      </c>
      <c r="T243" s="8" t="s">
        <v>14</v>
      </c>
      <c r="U243" s="7" t="s">
        <v>15</v>
      </c>
      <c r="V243" s="8" t="s">
        <v>16</v>
      </c>
      <c r="W243" s="7" t="s">
        <v>17</v>
      </c>
      <c r="X243" s="8" t="s">
        <v>18</v>
      </c>
      <c r="Y243" s="7" t="s">
        <v>19</v>
      </c>
      <c r="Z243" s="7" t="s">
        <v>20</v>
      </c>
    </row>
    <row r="244" customFormat="false" ht="13.9" hidden="false" customHeight="true" outlineLevel="0" collapsed="false">
      <c r="A244" s="1" t="n">
        <v>5</v>
      </c>
      <c r="B244" s="1" t="n">
        <v>1</v>
      </c>
      <c r="D244" s="30" t="s">
        <v>21</v>
      </c>
      <c r="E244" s="10" t="n">
        <v>111</v>
      </c>
      <c r="F244" s="10" t="s">
        <v>46</v>
      </c>
      <c r="G244" s="11" t="n">
        <f aca="false">G265</f>
        <v>3073.49</v>
      </c>
      <c r="H244" s="11" t="n">
        <f aca="false">H265</f>
        <v>9886.81</v>
      </c>
      <c r="I244" s="11" t="n">
        <f aca="false">I265</f>
        <v>301</v>
      </c>
      <c r="J244" s="11" t="n">
        <f aca="false">J265</f>
        <v>311.89</v>
      </c>
      <c r="K244" s="11" t="n">
        <f aca="false">K265</f>
        <v>312</v>
      </c>
      <c r="L244" s="11" t="n">
        <f aca="false">L265</f>
        <v>0</v>
      </c>
      <c r="M244" s="11" t="n">
        <f aca="false">M265</f>
        <v>0</v>
      </c>
      <c r="N244" s="11" t="n">
        <f aca="false">N265</f>
        <v>0</v>
      </c>
      <c r="O244" s="11" t="n">
        <f aca="false">O265</f>
        <v>0</v>
      </c>
      <c r="P244" s="11" t="n">
        <f aca="false">P265</f>
        <v>312</v>
      </c>
      <c r="Q244" s="11" t="n">
        <f aca="false">Q265</f>
        <v>0</v>
      </c>
      <c r="R244" s="12" t="n">
        <f aca="false">Q244/$P244</f>
        <v>0</v>
      </c>
      <c r="S244" s="11" t="n">
        <f aca="false">S265</f>
        <v>0</v>
      </c>
      <c r="T244" s="12" t="n">
        <f aca="false">S244/$P244</f>
        <v>0</v>
      </c>
      <c r="U244" s="11" t="n">
        <f aca="false">U265</f>
        <v>0</v>
      </c>
      <c r="V244" s="12" t="n">
        <f aca="false">U244/$P244</f>
        <v>0</v>
      </c>
      <c r="W244" s="11" t="n">
        <f aca="false">W265</f>
        <v>0</v>
      </c>
      <c r="X244" s="12" t="n">
        <f aca="false">W244/$P244</f>
        <v>0</v>
      </c>
      <c r="Y244" s="11" t="n">
        <f aca="false">Y265</f>
        <v>312</v>
      </c>
      <c r="Z244" s="11" t="n">
        <f aca="false">Y244</f>
        <v>312</v>
      </c>
    </row>
    <row r="245" customFormat="false" ht="13.9" hidden="false" customHeight="true" outlineLevel="0" collapsed="false">
      <c r="A245" s="1" t="n">
        <v>5</v>
      </c>
      <c r="B245" s="1" t="n">
        <v>1</v>
      </c>
      <c r="D245" s="30"/>
      <c r="E245" s="10" t="n">
        <v>41</v>
      </c>
      <c r="F245" s="10" t="s">
        <v>23</v>
      </c>
      <c r="G245" s="11" t="n">
        <f aca="false">G253+G267+G276+G285</f>
        <v>23146.41</v>
      </c>
      <c r="H245" s="11" t="n">
        <f aca="false">H253+H267+H276+H285</f>
        <v>19675.58</v>
      </c>
      <c r="I245" s="11" t="n">
        <f aca="false">I253+I267+I276+I285</f>
        <v>27079</v>
      </c>
      <c r="J245" s="11" t="n">
        <f aca="false">J253+J267+J276+J285</f>
        <v>27708.37</v>
      </c>
      <c r="K245" s="11" t="n">
        <f aca="false">K253+K267+K276+K285</f>
        <v>43227</v>
      </c>
      <c r="L245" s="11" t="n">
        <f aca="false">L253+L267+L276+L285</f>
        <v>0</v>
      </c>
      <c r="M245" s="11" t="n">
        <f aca="false">M253+M267+M276+M285</f>
        <v>0</v>
      </c>
      <c r="N245" s="11" t="n">
        <f aca="false">N253+N267+N276+N285</f>
        <v>0</v>
      </c>
      <c r="O245" s="11" t="n">
        <f aca="false">O253+O267+O276+O285</f>
        <v>0</v>
      </c>
      <c r="P245" s="11" t="n">
        <f aca="false">P253+P267+P276+P285</f>
        <v>43227</v>
      </c>
      <c r="Q245" s="11" t="n">
        <f aca="false">Q253+Q267+Q276+Q285</f>
        <v>0</v>
      </c>
      <c r="R245" s="12" t="n">
        <f aca="false">Q245/$P245</f>
        <v>0</v>
      </c>
      <c r="S245" s="11" t="n">
        <f aca="false">S253+S267+S276+S285</f>
        <v>0</v>
      </c>
      <c r="T245" s="12" t="n">
        <f aca="false">S245/$P245</f>
        <v>0</v>
      </c>
      <c r="U245" s="11" t="n">
        <f aca="false">U253+U267+U276+U285</f>
        <v>0</v>
      </c>
      <c r="V245" s="12" t="n">
        <f aca="false">U245/$P245</f>
        <v>0</v>
      </c>
      <c r="W245" s="11" t="n">
        <f aca="false">W253+W267+W276+W285</f>
        <v>0</v>
      </c>
      <c r="X245" s="12" t="n">
        <f aca="false">W245/$P245</f>
        <v>0</v>
      </c>
      <c r="Y245" s="11" t="n">
        <f aca="false">Y253+Y267+Y276+Y285</f>
        <v>42827</v>
      </c>
      <c r="Z245" s="11" t="n">
        <f aca="false">Z253+Z267+Z276+Z285</f>
        <v>42827</v>
      </c>
    </row>
    <row r="246" customFormat="false" ht="13.9" hidden="false" customHeight="true" outlineLevel="0" collapsed="false">
      <c r="A246" s="1" t="n">
        <v>5</v>
      </c>
      <c r="B246" s="1" t="n">
        <v>1</v>
      </c>
      <c r="D246" s="30"/>
      <c r="E246" s="10" t="n">
        <v>71</v>
      </c>
      <c r="F246" s="10" t="s">
        <v>24</v>
      </c>
      <c r="G246" s="11" t="n">
        <f aca="false">G255</f>
        <v>1400</v>
      </c>
      <c r="H246" s="11" t="n">
        <f aca="false">H255</f>
        <v>3000</v>
      </c>
      <c r="I246" s="11" t="n">
        <f aca="false">I255</f>
        <v>3000</v>
      </c>
      <c r="J246" s="11" t="n">
        <f aca="false">J255</f>
        <v>3000</v>
      </c>
      <c r="K246" s="11" t="n">
        <f aca="false">K255</f>
        <v>3000</v>
      </c>
      <c r="L246" s="11" t="n">
        <f aca="false">L255</f>
        <v>0</v>
      </c>
      <c r="M246" s="11" t="n">
        <f aca="false">M255</f>
        <v>0</v>
      </c>
      <c r="N246" s="11" t="n">
        <f aca="false">N255</f>
        <v>0</v>
      </c>
      <c r="O246" s="11" t="n">
        <f aca="false">O255</f>
        <v>0</v>
      </c>
      <c r="P246" s="11" t="n">
        <f aca="false">P255</f>
        <v>3000</v>
      </c>
      <c r="Q246" s="11" t="n">
        <f aca="false">Q255</f>
        <v>0</v>
      </c>
      <c r="R246" s="12" t="n">
        <f aca="false">Q246/$P246</f>
        <v>0</v>
      </c>
      <c r="S246" s="11" t="n">
        <f aca="false">S255</f>
        <v>0</v>
      </c>
      <c r="T246" s="12" t="n">
        <f aca="false">S246/$P246</f>
        <v>0</v>
      </c>
      <c r="U246" s="11" t="n">
        <f aca="false">U255</f>
        <v>0</v>
      </c>
      <c r="V246" s="12" t="n">
        <f aca="false">U246/$P246</f>
        <v>0</v>
      </c>
      <c r="W246" s="11" t="n">
        <f aca="false">W255</f>
        <v>0</v>
      </c>
      <c r="X246" s="12" t="n">
        <f aca="false">W246/$P246</f>
        <v>0</v>
      </c>
      <c r="Y246" s="11" t="n">
        <f aca="false">Y255</f>
        <v>3000</v>
      </c>
      <c r="Z246" s="11" t="n">
        <f aca="false">Z255</f>
        <v>3000</v>
      </c>
    </row>
    <row r="247" customFormat="false" ht="13.9" hidden="false" customHeight="true" outlineLevel="0" collapsed="false">
      <c r="A247" s="1" t="n">
        <v>5</v>
      </c>
      <c r="B247" s="1" t="n">
        <v>1</v>
      </c>
      <c r="D247" s="17"/>
      <c r="E247" s="18"/>
      <c r="F247" s="13" t="s">
        <v>113</v>
      </c>
      <c r="G247" s="14" t="n">
        <f aca="false">SUM(G244:G246)</f>
        <v>27619.9</v>
      </c>
      <c r="H247" s="14" t="n">
        <f aca="false">SUM(H244:H246)</f>
        <v>32562.39</v>
      </c>
      <c r="I247" s="14" t="n">
        <f aca="false">SUM(I244:I246)</f>
        <v>30380</v>
      </c>
      <c r="J247" s="14" t="n">
        <f aca="false">SUM(J244:J246)</f>
        <v>31020.26</v>
      </c>
      <c r="K247" s="14" t="n">
        <f aca="false">SUM(K244:K246)</f>
        <v>46539</v>
      </c>
      <c r="L247" s="14" t="n">
        <f aca="false">SUM(L244:L246)</f>
        <v>0</v>
      </c>
      <c r="M247" s="14" t="n">
        <f aca="false">SUM(M244:M246)</f>
        <v>0</v>
      </c>
      <c r="N247" s="14" t="n">
        <f aca="false">SUM(N244:N246)</f>
        <v>0</v>
      </c>
      <c r="O247" s="14" t="n">
        <f aca="false">SUM(O244:O246)</f>
        <v>0</v>
      </c>
      <c r="P247" s="14" t="n">
        <f aca="false">SUM(P244:P246)</f>
        <v>46539</v>
      </c>
      <c r="Q247" s="14" t="n">
        <f aca="false">SUM(Q244:Q246)</f>
        <v>0</v>
      </c>
      <c r="R247" s="15" t="n">
        <f aca="false">Q247/$P247</f>
        <v>0</v>
      </c>
      <c r="S247" s="14" t="n">
        <f aca="false">SUM(S244:S246)</f>
        <v>0</v>
      </c>
      <c r="T247" s="15" t="n">
        <f aca="false">S247/$P247</f>
        <v>0</v>
      </c>
      <c r="U247" s="14" t="n">
        <f aca="false">SUM(U244:U246)</f>
        <v>0</v>
      </c>
      <c r="V247" s="15" t="n">
        <f aca="false">U247/$P247</f>
        <v>0</v>
      </c>
      <c r="W247" s="14" t="n">
        <f aca="false">SUM(W244:W246)</f>
        <v>0</v>
      </c>
      <c r="X247" s="15" t="n">
        <f aca="false">W247/$P247</f>
        <v>0</v>
      </c>
      <c r="Y247" s="14" t="n">
        <f aca="false">SUM(Y244:Y246)</f>
        <v>46139</v>
      </c>
      <c r="Z247" s="14" t="n">
        <f aca="false">SUM(Z244:Z246)</f>
        <v>46139</v>
      </c>
    </row>
    <row r="249" customFormat="false" ht="13.9" hidden="false" customHeight="true" outlineLevel="0" collapsed="false">
      <c r="D249" s="60" t="s">
        <v>186</v>
      </c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1"/>
      <c r="S249" s="60"/>
      <c r="T249" s="61"/>
      <c r="U249" s="60"/>
      <c r="V249" s="61"/>
      <c r="W249" s="60"/>
      <c r="X249" s="61"/>
      <c r="Y249" s="60"/>
      <c r="Z249" s="60"/>
    </row>
    <row r="250" customFormat="false" ht="13.9" hidden="false" customHeight="true" outlineLevel="0" collapsed="false">
      <c r="D250" s="7" t="s">
        <v>32</v>
      </c>
      <c r="E250" s="7" t="s">
        <v>33</v>
      </c>
      <c r="F250" s="7" t="s">
        <v>34</v>
      </c>
      <c r="G250" s="7" t="s">
        <v>1</v>
      </c>
      <c r="H250" s="7" t="s">
        <v>2</v>
      </c>
      <c r="I250" s="7" t="s">
        <v>3</v>
      </c>
      <c r="J250" s="7" t="s">
        <v>4</v>
      </c>
      <c r="K250" s="7" t="s">
        <v>5</v>
      </c>
      <c r="L250" s="7" t="s">
        <v>6</v>
      </c>
      <c r="M250" s="7" t="s">
        <v>7</v>
      </c>
      <c r="N250" s="7" t="s">
        <v>8</v>
      </c>
      <c r="O250" s="7" t="s">
        <v>9</v>
      </c>
      <c r="P250" s="7" t="s">
        <v>10</v>
      </c>
      <c r="Q250" s="7" t="s">
        <v>11</v>
      </c>
      <c r="R250" s="8" t="s">
        <v>12</v>
      </c>
      <c r="S250" s="7" t="s">
        <v>13</v>
      </c>
      <c r="T250" s="8" t="s">
        <v>14</v>
      </c>
      <c r="U250" s="7" t="s">
        <v>15</v>
      </c>
      <c r="V250" s="8" t="s">
        <v>16</v>
      </c>
      <c r="W250" s="7" t="s">
        <v>17</v>
      </c>
      <c r="X250" s="8" t="s">
        <v>18</v>
      </c>
      <c r="Y250" s="7" t="s">
        <v>19</v>
      </c>
      <c r="Z250" s="7" t="s">
        <v>20</v>
      </c>
    </row>
    <row r="251" customFormat="false" ht="13.9" hidden="false" customHeight="true" outlineLevel="0" collapsed="false">
      <c r="A251" s="1" t="n">
        <v>5</v>
      </c>
      <c r="B251" s="1" t="n">
        <v>1</v>
      </c>
      <c r="C251" s="1" t="n">
        <v>1</v>
      </c>
      <c r="D251" s="74" t="s">
        <v>187</v>
      </c>
      <c r="E251" s="10" t="n">
        <v>630</v>
      </c>
      <c r="F251" s="10" t="s">
        <v>120</v>
      </c>
      <c r="G251" s="11" t="n">
        <v>2038.71</v>
      </c>
      <c r="H251" s="11" t="n">
        <v>1837.4</v>
      </c>
      <c r="I251" s="11" t="n">
        <v>1827</v>
      </c>
      <c r="J251" s="11" t="n">
        <v>2106.09</v>
      </c>
      <c r="K251" s="11" t="n">
        <v>3500</v>
      </c>
      <c r="L251" s="11"/>
      <c r="M251" s="11"/>
      <c r="N251" s="11"/>
      <c r="O251" s="11"/>
      <c r="P251" s="11" t="n">
        <f aca="false">K251+SUM(L251:O251)</f>
        <v>3500</v>
      </c>
      <c r="Q251" s="11"/>
      <c r="R251" s="12" t="n">
        <f aca="false">Q251/$P251</f>
        <v>0</v>
      </c>
      <c r="S251" s="11"/>
      <c r="T251" s="12" t="n">
        <f aca="false">S251/$P251</f>
        <v>0</v>
      </c>
      <c r="U251" s="11"/>
      <c r="V251" s="12" t="n">
        <f aca="false">U251/$P251</f>
        <v>0</v>
      </c>
      <c r="W251" s="11"/>
      <c r="X251" s="12" t="n">
        <f aca="false">W251/$P251</f>
        <v>0</v>
      </c>
      <c r="Y251" s="11" t="n">
        <v>3100</v>
      </c>
      <c r="Z251" s="11" t="n">
        <f aca="false">Y251</f>
        <v>3100</v>
      </c>
    </row>
    <row r="252" customFormat="false" ht="13.9" hidden="false" customHeight="true" outlineLevel="0" collapsed="false">
      <c r="A252" s="1" t="n">
        <v>5</v>
      </c>
      <c r="B252" s="1" t="n">
        <v>1</v>
      </c>
      <c r="C252" s="1" t="n">
        <v>1</v>
      </c>
      <c r="D252" s="74"/>
      <c r="E252" s="10" t="n">
        <v>640</v>
      </c>
      <c r="F252" s="10" t="s">
        <v>121</v>
      </c>
      <c r="G252" s="33" t="n">
        <v>1420</v>
      </c>
      <c r="H252" s="33" t="n">
        <v>2570</v>
      </c>
      <c r="I252" s="33" t="n">
        <v>6840</v>
      </c>
      <c r="J252" s="33" t="n">
        <v>6840</v>
      </c>
      <c r="K252" s="33" t="n">
        <v>2440</v>
      </c>
      <c r="L252" s="33"/>
      <c r="M252" s="33"/>
      <c r="N252" s="33"/>
      <c r="O252" s="33"/>
      <c r="P252" s="33" t="n">
        <f aca="false">K252+SUM(L252:O252)</f>
        <v>2440</v>
      </c>
      <c r="Q252" s="33"/>
      <c r="R252" s="34" t="n">
        <f aca="false">Q252/$P252</f>
        <v>0</v>
      </c>
      <c r="S252" s="33"/>
      <c r="T252" s="34" t="n">
        <f aca="false">S252/$P252</f>
        <v>0</v>
      </c>
      <c r="U252" s="33"/>
      <c r="V252" s="34" t="n">
        <f aca="false">U252/$P252</f>
        <v>0</v>
      </c>
      <c r="W252" s="33"/>
      <c r="X252" s="34" t="n">
        <f aca="false">W252/$P252</f>
        <v>0</v>
      </c>
      <c r="Y252" s="11" t="n">
        <f aca="false">K252</f>
        <v>2440</v>
      </c>
      <c r="Z252" s="11" t="n">
        <f aca="false">Y252</f>
        <v>2440</v>
      </c>
    </row>
    <row r="253" customFormat="false" ht="13.9" hidden="false" customHeight="true" outlineLevel="0" collapsed="false">
      <c r="A253" s="1" t="n">
        <v>5</v>
      </c>
      <c r="B253" s="1" t="n">
        <v>1</v>
      </c>
      <c r="C253" s="1" t="n">
        <v>1</v>
      </c>
      <c r="D253" s="75" t="s">
        <v>21</v>
      </c>
      <c r="E253" s="35" t="n">
        <v>41</v>
      </c>
      <c r="F253" s="35" t="s">
        <v>23</v>
      </c>
      <c r="G253" s="36" t="n">
        <f aca="false">SUM(G251:G252)</f>
        <v>3458.71</v>
      </c>
      <c r="H253" s="36" t="n">
        <f aca="false">SUM(H251:H252)</f>
        <v>4407.4</v>
      </c>
      <c r="I253" s="36" t="n">
        <f aca="false">SUM(I251:I252)</f>
        <v>8667</v>
      </c>
      <c r="J253" s="36" t="n">
        <f aca="false">SUM(J251:J252)</f>
        <v>8946.09</v>
      </c>
      <c r="K253" s="36" t="n">
        <f aca="false">SUM(K251:K252)</f>
        <v>5940</v>
      </c>
      <c r="L253" s="36" t="n">
        <f aca="false">SUM(L251:L252)</f>
        <v>0</v>
      </c>
      <c r="M253" s="36" t="n">
        <f aca="false">SUM(M251:M252)</f>
        <v>0</v>
      </c>
      <c r="N253" s="36" t="n">
        <f aca="false">SUM(N251:N252)</f>
        <v>0</v>
      </c>
      <c r="O253" s="36" t="n">
        <f aca="false">SUM(O251:O252)</f>
        <v>0</v>
      </c>
      <c r="P253" s="36" t="n">
        <f aca="false">SUM(P251:P252)</f>
        <v>5940</v>
      </c>
      <c r="Q253" s="36" t="n">
        <f aca="false">SUM(Q251:Q252)</f>
        <v>0</v>
      </c>
      <c r="R253" s="37" t="n">
        <f aca="false">Q253/$P253</f>
        <v>0</v>
      </c>
      <c r="S253" s="36" t="n">
        <f aca="false">SUM(S251:S252)</f>
        <v>0</v>
      </c>
      <c r="T253" s="37" t="n">
        <f aca="false">S253/$P253</f>
        <v>0</v>
      </c>
      <c r="U253" s="36" t="n">
        <f aca="false">SUM(U251:U252)</f>
        <v>0</v>
      </c>
      <c r="V253" s="37" t="n">
        <f aca="false">U253/$P253</f>
        <v>0</v>
      </c>
      <c r="W253" s="36" t="n">
        <f aca="false">SUM(W251:W252)</f>
        <v>0</v>
      </c>
      <c r="X253" s="37" t="n">
        <f aca="false">W253/$P253</f>
        <v>0</v>
      </c>
      <c r="Y253" s="36" t="n">
        <f aca="false">SUM(Y251:Y252)</f>
        <v>5540</v>
      </c>
      <c r="Z253" s="36" t="n">
        <f aca="false">SUM(Z251:Z252)</f>
        <v>5540</v>
      </c>
    </row>
    <row r="254" customFormat="false" ht="13.9" hidden="false" customHeight="true" outlineLevel="0" collapsed="false">
      <c r="A254" s="1" t="n">
        <v>5</v>
      </c>
      <c r="B254" s="1" t="n">
        <v>1</v>
      </c>
      <c r="C254" s="1" t="n">
        <v>1</v>
      </c>
      <c r="D254" s="68" t="s">
        <v>187</v>
      </c>
      <c r="E254" s="10" t="n">
        <v>630</v>
      </c>
      <c r="F254" s="10" t="s">
        <v>120</v>
      </c>
      <c r="G254" s="11" t="n">
        <v>1400</v>
      </c>
      <c r="H254" s="11" t="n">
        <v>3000</v>
      </c>
      <c r="I254" s="11" t="n">
        <v>3000</v>
      </c>
      <c r="J254" s="11" t="n">
        <v>3000</v>
      </c>
      <c r="K254" s="11" t="n">
        <v>3000</v>
      </c>
      <c r="L254" s="11"/>
      <c r="M254" s="11"/>
      <c r="N254" s="11"/>
      <c r="O254" s="11"/>
      <c r="P254" s="11" t="n">
        <f aca="false">K254+SUM(L254:O254)</f>
        <v>3000</v>
      </c>
      <c r="Q254" s="11"/>
      <c r="R254" s="12" t="n">
        <f aca="false">Q254/$P254</f>
        <v>0</v>
      </c>
      <c r="S254" s="11"/>
      <c r="T254" s="12" t="n">
        <f aca="false">S254/$P254</f>
        <v>0</v>
      </c>
      <c r="U254" s="11"/>
      <c r="V254" s="12" t="n">
        <f aca="false">U254/$P254</f>
        <v>0</v>
      </c>
      <c r="W254" s="11"/>
      <c r="X254" s="12" t="n">
        <f aca="false">W254/$P254</f>
        <v>0</v>
      </c>
      <c r="Y254" s="11" t="n">
        <f aca="false">príjmy!V107</f>
        <v>3000</v>
      </c>
      <c r="Z254" s="11" t="n">
        <f aca="false">príjmy!W107</f>
        <v>3000</v>
      </c>
    </row>
    <row r="255" customFormat="false" ht="13.9" hidden="false" customHeight="true" outlineLevel="0" collapsed="false">
      <c r="A255" s="1" t="n">
        <v>5</v>
      </c>
      <c r="B255" s="1" t="n">
        <v>1</v>
      </c>
      <c r="C255" s="1" t="n">
        <v>1</v>
      </c>
      <c r="D255" s="75" t="s">
        <v>21</v>
      </c>
      <c r="E255" s="35" t="n">
        <v>71</v>
      </c>
      <c r="F255" s="35" t="s">
        <v>24</v>
      </c>
      <c r="G255" s="36" t="n">
        <f aca="false">SUM(G254:G254)</f>
        <v>1400</v>
      </c>
      <c r="H255" s="36" t="n">
        <f aca="false">SUM(H254:H254)</f>
        <v>3000</v>
      </c>
      <c r="I255" s="36" t="n">
        <f aca="false">SUM(I254:I254)</f>
        <v>3000</v>
      </c>
      <c r="J255" s="36" t="n">
        <f aca="false">SUM(J254:J254)</f>
        <v>3000</v>
      </c>
      <c r="K255" s="36" t="n">
        <f aca="false">SUM(K254:K254)</f>
        <v>3000</v>
      </c>
      <c r="L255" s="36" t="n">
        <f aca="false">SUM(L254:L254)</f>
        <v>0</v>
      </c>
      <c r="M255" s="36" t="n">
        <f aca="false">SUM(M254:M254)</f>
        <v>0</v>
      </c>
      <c r="N255" s="36" t="n">
        <f aca="false">SUM(N254:N254)</f>
        <v>0</v>
      </c>
      <c r="O255" s="36" t="n">
        <f aca="false">SUM(O254:O254)</f>
        <v>0</v>
      </c>
      <c r="P255" s="36" t="n">
        <f aca="false">SUM(P254:P254)</f>
        <v>3000</v>
      </c>
      <c r="Q255" s="36" t="n">
        <f aca="false">SUM(Q254:Q254)</f>
        <v>0</v>
      </c>
      <c r="R255" s="37" t="n">
        <f aca="false">Q255/$P255</f>
        <v>0</v>
      </c>
      <c r="S255" s="36" t="n">
        <f aca="false">SUM(S254:S254)</f>
        <v>0</v>
      </c>
      <c r="T255" s="37" t="n">
        <f aca="false">S255/$P255</f>
        <v>0</v>
      </c>
      <c r="U255" s="36" t="n">
        <f aca="false">SUM(U254:U254)</f>
        <v>0</v>
      </c>
      <c r="V255" s="37" t="n">
        <f aca="false">U255/$P255</f>
        <v>0</v>
      </c>
      <c r="W255" s="36" t="n">
        <f aca="false">SUM(W254:W254)</f>
        <v>0</v>
      </c>
      <c r="X255" s="37" t="n">
        <f aca="false">W255/$P255</f>
        <v>0</v>
      </c>
      <c r="Y255" s="36" t="n">
        <f aca="false">SUM(Y254:Y254)</f>
        <v>3000</v>
      </c>
      <c r="Z255" s="36" t="n">
        <f aca="false">SUM(Z254:Z254)</f>
        <v>3000</v>
      </c>
    </row>
    <row r="256" customFormat="false" ht="13.9" hidden="false" customHeight="true" outlineLevel="0" collapsed="false">
      <c r="A256" s="1" t="n">
        <v>5</v>
      </c>
      <c r="B256" s="1" t="n">
        <v>1</v>
      </c>
      <c r="C256" s="1" t="n">
        <v>1</v>
      </c>
      <c r="D256" s="111"/>
      <c r="E256" s="18"/>
      <c r="F256" s="13" t="s">
        <v>113</v>
      </c>
      <c r="G256" s="14" t="n">
        <f aca="false">G253+G255</f>
        <v>4858.71</v>
      </c>
      <c r="H256" s="14" t="n">
        <f aca="false">H253+H255</f>
        <v>7407.4</v>
      </c>
      <c r="I256" s="14" t="n">
        <f aca="false">I253+I255</f>
        <v>11667</v>
      </c>
      <c r="J256" s="14" t="n">
        <f aca="false">J253+J255</f>
        <v>11946.09</v>
      </c>
      <c r="K256" s="14" t="n">
        <f aca="false">K253+K255</f>
        <v>8940</v>
      </c>
      <c r="L256" s="14" t="n">
        <f aca="false">L253+L255</f>
        <v>0</v>
      </c>
      <c r="M256" s="14" t="n">
        <f aca="false">M253+M255</f>
        <v>0</v>
      </c>
      <c r="N256" s="14" t="n">
        <f aca="false">N253+N255</f>
        <v>0</v>
      </c>
      <c r="O256" s="14" t="n">
        <f aca="false">O253+O255</f>
        <v>0</v>
      </c>
      <c r="P256" s="14" t="n">
        <f aca="false">P253+P255</f>
        <v>8940</v>
      </c>
      <c r="Q256" s="14" t="n">
        <f aca="false">Q253+Q255</f>
        <v>0</v>
      </c>
      <c r="R256" s="15" t="n">
        <f aca="false">Q256/$P256</f>
        <v>0</v>
      </c>
      <c r="S256" s="14" t="n">
        <f aca="false">S253+S255</f>
        <v>0</v>
      </c>
      <c r="T256" s="15" t="n">
        <f aca="false">S256/$P256</f>
        <v>0</v>
      </c>
      <c r="U256" s="14" t="n">
        <f aca="false">U253+U255</f>
        <v>0</v>
      </c>
      <c r="V256" s="15" t="n">
        <f aca="false">U256/$P256</f>
        <v>0</v>
      </c>
      <c r="W256" s="14" t="n">
        <f aca="false">W253+W255</f>
        <v>0</v>
      </c>
      <c r="X256" s="15" t="n">
        <f aca="false">W256/$P256</f>
        <v>0</v>
      </c>
      <c r="Y256" s="14" t="n">
        <f aca="false">Y253+Y255</f>
        <v>8540</v>
      </c>
      <c r="Z256" s="14" t="n">
        <f aca="false">Z253+Z255</f>
        <v>8540</v>
      </c>
    </row>
    <row r="258" customFormat="false" ht="13.9" hidden="false" customHeight="true" outlineLevel="0" collapsed="false">
      <c r="E258" s="108" t="s">
        <v>56</v>
      </c>
      <c r="F258" s="115" t="s">
        <v>135</v>
      </c>
      <c r="G258" s="116" t="n">
        <v>803</v>
      </c>
      <c r="H258" s="117" t="n">
        <v>242</v>
      </c>
      <c r="I258" s="117" t="n">
        <v>265</v>
      </c>
      <c r="J258" s="117" t="n">
        <v>308</v>
      </c>
      <c r="K258" s="117" t="n">
        <v>2025</v>
      </c>
      <c r="L258" s="117"/>
      <c r="M258" s="117"/>
      <c r="N258" s="117"/>
      <c r="O258" s="117"/>
      <c r="P258" s="117" t="n">
        <f aca="false">K258+SUM(L258:O258)</f>
        <v>2025</v>
      </c>
      <c r="Q258" s="117"/>
      <c r="R258" s="118" t="n">
        <f aca="false">Q258/$P258</f>
        <v>0</v>
      </c>
      <c r="S258" s="117"/>
      <c r="T258" s="118" t="n">
        <f aca="false">S258/$P258</f>
        <v>0</v>
      </c>
      <c r="U258" s="117"/>
      <c r="V258" s="118" t="n">
        <f aca="false">U258/$P258</f>
        <v>0</v>
      </c>
      <c r="W258" s="117"/>
      <c r="X258" s="119" t="n">
        <f aca="false">W258/$P258</f>
        <v>0</v>
      </c>
      <c r="Y258" s="117" t="n">
        <f aca="false">K258</f>
        <v>2025</v>
      </c>
      <c r="Z258" s="120" t="n">
        <f aca="false">Y258</f>
        <v>2025</v>
      </c>
    </row>
    <row r="260" customFormat="false" ht="13.9" hidden="false" customHeight="true" outlineLevel="0" collapsed="false">
      <c r="D260" s="60" t="s">
        <v>188</v>
      </c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1"/>
      <c r="S260" s="60"/>
      <c r="T260" s="61"/>
      <c r="U260" s="60"/>
      <c r="V260" s="61"/>
      <c r="W260" s="60"/>
      <c r="X260" s="61"/>
      <c r="Y260" s="60"/>
      <c r="Z260" s="60"/>
    </row>
    <row r="261" customFormat="false" ht="13.9" hidden="false" customHeight="true" outlineLevel="0" collapsed="false">
      <c r="D261" s="7" t="s">
        <v>32</v>
      </c>
      <c r="E261" s="7" t="s">
        <v>33</v>
      </c>
      <c r="F261" s="7" t="s">
        <v>34</v>
      </c>
      <c r="G261" s="7" t="s">
        <v>1</v>
      </c>
      <c r="H261" s="7" t="s">
        <v>2</v>
      </c>
      <c r="I261" s="7" t="s">
        <v>3</v>
      </c>
      <c r="J261" s="7" t="s">
        <v>4</v>
      </c>
      <c r="K261" s="7" t="s">
        <v>5</v>
      </c>
      <c r="L261" s="7" t="s">
        <v>6</v>
      </c>
      <c r="M261" s="7" t="s">
        <v>7</v>
      </c>
      <c r="N261" s="7" t="s">
        <v>8</v>
      </c>
      <c r="O261" s="7" t="s">
        <v>9</v>
      </c>
      <c r="P261" s="7" t="s">
        <v>10</v>
      </c>
      <c r="Q261" s="7" t="s">
        <v>11</v>
      </c>
      <c r="R261" s="8" t="s">
        <v>12</v>
      </c>
      <c r="S261" s="7" t="s">
        <v>13</v>
      </c>
      <c r="T261" s="8" t="s">
        <v>14</v>
      </c>
      <c r="U261" s="7" t="s">
        <v>15</v>
      </c>
      <c r="V261" s="8" t="s">
        <v>16</v>
      </c>
      <c r="W261" s="7" t="s">
        <v>17</v>
      </c>
      <c r="X261" s="8" t="s">
        <v>18</v>
      </c>
      <c r="Y261" s="7" t="s">
        <v>19</v>
      </c>
      <c r="Z261" s="7" t="s">
        <v>20</v>
      </c>
    </row>
    <row r="262" customFormat="false" ht="13.9" hidden="false" customHeight="true" outlineLevel="0" collapsed="false">
      <c r="A262" s="1" t="n">
        <v>5</v>
      </c>
      <c r="B262" s="1" t="n">
        <v>1</v>
      </c>
      <c r="C262" s="1" t="n">
        <v>2</v>
      </c>
      <c r="D262" s="38" t="s">
        <v>189</v>
      </c>
      <c r="E262" s="10" t="n">
        <v>610</v>
      </c>
      <c r="F262" s="10" t="s">
        <v>118</v>
      </c>
      <c r="G262" s="11" t="n">
        <v>0</v>
      </c>
      <c r="H262" s="11" t="n">
        <v>222.86</v>
      </c>
      <c r="I262" s="11" t="n">
        <v>223</v>
      </c>
      <c r="J262" s="11" t="n">
        <v>231.15</v>
      </c>
      <c r="K262" s="11" t="n">
        <v>231</v>
      </c>
      <c r="L262" s="11"/>
      <c r="M262" s="11"/>
      <c r="N262" s="11"/>
      <c r="O262" s="11"/>
      <c r="P262" s="11" t="n">
        <f aca="false">K262+SUM(L262:O262)</f>
        <v>231</v>
      </c>
      <c r="Q262" s="11"/>
      <c r="R262" s="12" t="n">
        <f aca="false">Q262/$P262</f>
        <v>0</v>
      </c>
      <c r="S262" s="11"/>
      <c r="T262" s="12" t="n">
        <f aca="false">S262/$P262</f>
        <v>0</v>
      </c>
      <c r="U262" s="11"/>
      <c r="V262" s="12" t="n">
        <f aca="false">U262/$P262</f>
        <v>0</v>
      </c>
      <c r="W262" s="11"/>
      <c r="X262" s="12" t="n">
        <f aca="false">W262/$P262</f>
        <v>0</v>
      </c>
      <c r="Y262" s="11" t="n">
        <f aca="false">K262</f>
        <v>231</v>
      </c>
      <c r="Z262" s="11" t="n">
        <f aca="false">Y262</f>
        <v>231</v>
      </c>
    </row>
    <row r="263" customFormat="false" ht="13.9" hidden="false" customHeight="true" outlineLevel="0" collapsed="false">
      <c r="A263" s="1" t="n">
        <v>5</v>
      </c>
      <c r="B263" s="1" t="n">
        <v>1</v>
      </c>
      <c r="C263" s="1" t="n">
        <v>2</v>
      </c>
      <c r="D263" s="38" t="s">
        <v>189</v>
      </c>
      <c r="E263" s="10" t="n">
        <v>620</v>
      </c>
      <c r="F263" s="10" t="s">
        <v>119</v>
      </c>
      <c r="G263" s="11" t="n">
        <v>68.73</v>
      </c>
      <c r="H263" s="11" t="n">
        <v>77.86</v>
      </c>
      <c r="I263" s="11" t="n">
        <v>78</v>
      </c>
      <c r="J263" s="11" t="n">
        <v>80.74</v>
      </c>
      <c r="K263" s="11" t="n">
        <v>81</v>
      </c>
      <c r="L263" s="11"/>
      <c r="M263" s="11"/>
      <c r="N263" s="11"/>
      <c r="O263" s="11"/>
      <c r="P263" s="11" t="n">
        <f aca="false">K263+SUM(L263:O263)</f>
        <v>81</v>
      </c>
      <c r="Q263" s="11"/>
      <c r="R263" s="12" t="n">
        <f aca="false">Q263/$P263</f>
        <v>0</v>
      </c>
      <c r="S263" s="11"/>
      <c r="T263" s="12" t="n">
        <f aca="false">S263/$P263</f>
        <v>0</v>
      </c>
      <c r="U263" s="11"/>
      <c r="V263" s="12" t="n">
        <f aca="false">U263/$P263</f>
        <v>0</v>
      </c>
      <c r="W263" s="11"/>
      <c r="X263" s="12" t="n">
        <f aca="false">W263/$P263</f>
        <v>0</v>
      </c>
      <c r="Y263" s="11" t="n">
        <f aca="false">K263</f>
        <v>81</v>
      </c>
      <c r="Z263" s="11" t="n">
        <f aca="false">Y263</f>
        <v>81</v>
      </c>
    </row>
    <row r="264" customFormat="false" ht="13.9" hidden="false" customHeight="true" outlineLevel="0" collapsed="false">
      <c r="A264" s="1" t="n">
        <v>5</v>
      </c>
      <c r="B264" s="1" t="n">
        <v>1</v>
      </c>
      <c r="C264" s="1" t="n">
        <v>2</v>
      </c>
      <c r="D264" s="38" t="s">
        <v>189</v>
      </c>
      <c r="E264" s="10" t="n">
        <v>630</v>
      </c>
      <c r="F264" s="10" t="s">
        <v>120</v>
      </c>
      <c r="G264" s="11" t="n">
        <v>3004.76</v>
      </c>
      <c r="H264" s="11" t="n">
        <v>9586.09</v>
      </c>
      <c r="I264" s="11" t="n">
        <v>0</v>
      </c>
      <c r="J264" s="11" t="n">
        <v>0</v>
      </c>
      <c r="K264" s="11" t="n">
        <v>0</v>
      </c>
      <c r="L264" s="11"/>
      <c r="M264" s="11"/>
      <c r="N264" s="11"/>
      <c r="O264" s="11"/>
      <c r="P264" s="11" t="n">
        <f aca="false">K264+SUM(L264:O264)</f>
        <v>0</v>
      </c>
      <c r="Q264" s="11"/>
      <c r="R264" s="12" t="e">
        <f aca="false">Q264/$P264</f>
        <v>#DIV/0!</v>
      </c>
      <c r="S264" s="11"/>
      <c r="T264" s="12" t="e">
        <f aca="false">S264/$P264</f>
        <v>#DIV/0!</v>
      </c>
      <c r="U264" s="11"/>
      <c r="V264" s="12" t="e">
        <f aca="false">U264/$P264</f>
        <v>#DIV/0!</v>
      </c>
      <c r="W264" s="11"/>
      <c r="X264" s="12" t="e">
        <f aca="false">W264/$P264</f>
        <v>#DIV/0!</v>
      </c>
      <c r="Y264" s="11" t="n">
        <f aca="false">K264</f>
        <v>0</v>
      </c>
      <c r="Z264" s="11" t="n">
        <f aca="false">Y264</f>
        <v>0</v>
      </c>
    </row>
    <row r="265" customFormat="false" ht="13.9" hidden="false" customHeight="true" outlineLevel="0" collapsed="false">
      <c r="A265" s="1" t="n">
        <v>5</v>
      </c>
      <c r="B265" s="1" t="n">
        <v>1</v>
      </c>
      <c r="C265" s="1" t="n">
        <v>2</v>
      </c>
      <c r="D265" s="75" t="s">
        <v>21</v>
      </c>
      <c r="E265" s="35" t="n">
        <v>111</v>
      </c>
      <c r="F265" s="35" t="s">
        <v>123</v>
      </c>
      <c r="G265" s="36" t="n">
        <f aca="false">SUM(G262:G264)</f>
        <v>3073.49</v>
      </c>
      <c r="H265" s="36" t="n">
        <f aca="false">SUM(H262:H264)</f>
        <v>9886.81</v>
      </c>
      <c r="I265" s="36" t="n">
        <f aca="false">SUM(I262:I264)</f>
        <v>301</v>
      </c>
      <c r="J265" s="36" t="n">
        <f aca="false">SUM(J262:J264)</f>
        <v>311.89</v>
      </c>
      <c r="K265" s="36" t="n">
        <f aca="false">SUM(K262:K264)</f>
        <v>312</v>
      </c>
      <c r="L265" s="36" t="n">
        <f aca="false">SUM(L262:L264)</f>
        <v>0</v>
      </c>
      <c r="M265" s="36" t="n">
        <f aca="false">SUM(M262:M264)</f>
        <v>0</v>
      </c>
      <c r="N265" s="36" t="n">
        <f aca="false">SUM(N262:N264)</f>
        <v>0</v>
      </c>
      <c r="O265" s="36" t="n">
        <f aca="false">SUM(O262:O264)</f>
        <v>0</v>
      </c>
      <c r="P265" s="36" t="n">
        <f aca="false">SUM(P262:P264)</f>
        <v>312</v>
      </c>
      <c r="Q265" s="36" t="n">
        <f aca="false">SUM(Q262:Q264)</f>
        <v>0</v>
      </c>
      <c r="R265" s="37" t="n">
        <f aca="false">Q265/$P265</f>
        <v>0</v>
      </c>
      <c r="S265" s="36" t="n">
        <f aca="false">SUM(S262:S264)</f>
        <v>0</v>
      </c>
      <c r="T265" s="37" t="n">
        <f aca="false">S265/$P265</f>
        <v>0</v>
      </c>
      <c r="U265" s="36" t="n">
        <f aca="false">SUM(U262:U264)</f>
        <v>0</v>
      </c>
      <c r="V265" s="37" t="n">
        <f aca="false">U265/$P265</f>
        <v>0</v>
      </c>
      <c r="W265" s="36" t="n">
        <f aca="false">SUM(W262:W264)</f>
        <v>0</v>
      </c>
      <c r="X265" s="37" t="n">
        <f aca="false">W265/$P265</f>
        <v>0</v>
      </c>
      <c r="Y265" s="36" t="n">
        <f aca="false">SUM(Y262:Y264)</f>
        <v>312</v>
      </c>
      <c r="Z265" s="36" t="n">
        <f aca="false">SUM(Z262:Z264)</f>
        <v>312</v>
      </c>
    </row>
    <row r="266" customFormat="false" ht="13.9" hidden="false" customHeight="true" outlineLevel="0" collapsed="false">
      <c r="A266" s="1" t="n">
        <v>5</v>
      </c>
      <c r="B266" s="1" t="n">
        <v>1</v>
      </c>
      <c r="C266" s="1" t="n">
        <v>2</v>
      </c>
      <c r="D266" s="74" t="s">
        <v>189</v>
      </c>
      <c r="E266" s="10" t="n">
        <v>630</v>
      </c>
      <c r="F266" s="10" t="s">
        <v>120</v>
      </c>
      <c r="G266" s="11" t="n">
        <v>3272</v>
      </c>
      <c r="H266" s="11" t="n">
        <v>0</v>
      </c>
      <c r="I266" s="11" t="n">
        <v>0</v>
      </c>
      <c r="J266" s="11" t="n">
        <v>0</v>
      </c>
      <c r="K266" s="11" t="n">
        <v>0</v>
      </c>
      <c r="L266" s="11"/>
      <c r="M266" s="11"/>
      <c r="N266" s="11"/>
      <c r="O266" s="11"/>
      <c r="P266" s="11" t="n">
        <f aca="false">K266+SUM(L266:O266)</f>
        <v>0</v>
      </c>
      <c r="Q266" s="11"/>
      <c r="R266" s="12" t="e">
        <f aca="false">Q266/$P266</f>
        <v>#DIV/0!</v>
      </c>
      <c r="S266" s="11"/>
      <c r="T266" s="12" t="e">
        <f aca="false">S266/$P266</f>
        <v>#DIV/0!</v>
      </c>
      <c r="U266" s="11"/>
      <c r="V266" s="12" t="e">
        <f aca="false">U266/$P266</f>
        <v>#DIV/0!</v>
      </c>
      <c r="W266" s="11"/>
      <c r="X266" s="12" t="e">
        <f aca="false">W266/$P266</f>
        <v>#DIV/0!</v>
      </c>
      <c r="Y266" s="11" t="n">
        <v>0</v>
      </c>
      <c r="Z266" s="11" t="n">
        <f aca="false">Y266</f>
        <v>0</v>
      </c>
    </row>
    <row r="267" customFormat="false" ht="13.9" hidden="false" customHeight="true" outlineLevel="0" collapsed="false">
      <c r="A267" s="1" t="n">
        <v>5</v>
      </c>
      <c r="B267" s="1" t="n">
        <v>1</v>
      </c>
      <c r="C267" s="1" t="n">
        <v>2</v>
      </c>
      <c r="D267" s="75" t="s">
        <v>21</v>
      </c>
      <c r="E267" s="35" t="n">
        <v>41</v>
      </c>
      <c r="F267" s="35" t="s">
        <v>23</v>
      </c>
      <c r="G267" s="36" t="n">
        <f aca="false">SUM(G266:G266)</f>
        <v>3272</v>
      </c>
      <c r="H267" s="36" t="n">
        <f aca="false">SUM(H266)</f>
        <v>0</v>
      </c>
      <c r="I267" s="36" t="n">
        <f aca="false">SUM(I266)</f>
        <v>0</v>
      </c>
      <c r="J267" s="36" t="n">
        <f aca="false">SUM(J266)</f>
        <v>0</v>
      </c>
      <c r="K267" s="36" t="n">
        <f aca="false">SUM(K266)</f>
        <v>0</v>
      </c>
      <c r="L267" s="36" t="n">
        <f aca="false">SUM(L266)</f>
        <v>0</v>
      </c>
      <c r="M267" s="36" t="n">
        <f aca="false">SUM(M266)</f>
        <v>0</v>
      </c>
      <c r="N267" s="36" t="n">
        <f aca="false">SUM(N266)</f>
        <v>0</v>
      </c>
      <c r="O267" s="36" t="n">
        <f aca="false">SUM(O266)</f>
        <v>0</v>
      </c>
      <c r="P267" s="36" t="n">
        <f aca="false">SUM(P266)</f>
        <v>0</v>
      </c>
      <c r="Q267" s="36" t="n">
        <f aca="false">SUM(Q266)</f>
        <v>0</v>
      </c>
      <c r="R267" s="37" t="e">
        <f aca="false">Q267/$P267</f>
        <v>#DIV/0!</v>
      </c>
      <c r="S267" s="36" t="n">
        <f aca="false">SUM(S266)</f>
        <v>0</v>
      </c>
      <c r="T267" s="37" t="e">
        <f aca="false">S267/$P267</f>
        <v>#DIV/0!</v>
      </c>
      <c r="U267" s="36" t="n">
        <f aca="false">SUM(U266)</f>
        <v>0</v>
      </c>
      <c r="V267" s="37" t="e">
        <f aca="false">U267/$P267</f>
        <v>#DIV/0!</v>
      </c>
      <c r="W267" s="36" t="n">
        <f aca="false">SUM(W266)</f>
        <v>0</v>
      </c>
      <c r="X267" s="37" t="e">
        <f aca="false">W267/$P267</f>
        <v>#DIV/0!</v>
      </c>
      <c r="Y267" s="36" t="n">
        <f aca="false">SUM(Y266:Y266)</f>
        <v>0</v>
      </c>
      <c r="Z267" s="36" t="n">
        <f aca="false">SUM(Z266:Z266)</f>
        <v>0</v>
      </c>
    </row>
    <row r="268" customFormat="false" ht="13.9" hidden="false" customHeight="true" outlineLevel="0" collapsed="false">
      <c r="A268" s="1" t="n">
        <v>5</v>
      </c>
      <c r="B268" s="1" t="n">
        <v>1</v>
      </c>
      <c r="C268" s="1" t="n">
        <v>2</v>
      </c>
      <c r="D268" s="17"/>
      <c r="E268" s="18"/>
      <c r="F268" s="13" t="s">
        <v>113</v>
      </c>
      <c r="G268" s="14" t="n">
        <f aca="false">G265+G267</f>
        <v>6345.49</v>
      </c>
      <c r="H268" s="14" t="n">
        <f aca="false">H265+H267</f>
        <v>9886.81</v>
      </c>
      <c r="I268" s="14" t="n">
        <f aca="false">I265+I267</f>
        <v>301</v>
      </c>
      <c r="J268" s="14" t="n">
        <f aca="false">J265+J267</f>
        <v>311.89</v>
      </c>
      <c r="K268" s="14" t="n">
        <f aca="false">K265+K267</f>
        <v>312</v>
      </c>
      <c r="L268" s="14" t="n">
        <f aca="false">L265+L267</f>
        <v>0</v>
      </c>
      <c r="M268" s="14" t="n">
        <f aca="false">M265+M267</f>
        <v>0</v>
      </c>
      <c r="N268" s="14" t="n">
        <f aca="false">N265+N267</f>
        <v>0</v>
      </c>
      <c r="O268" s="14" t="n">
        <f aca="false">O265+O267</f>
        <v>0</v>
      </c>
      <c r="P268" s="14" t="n">
        <f aca="false">P265+P267</f>
        <v>312</v>
      </c>
      <c r="Q268" s="14" t="n">
        <f aca="false">Q265+Q267</f>
        <v>0</v>
      </c>
      <c r="R268" s="15" t="n">
        <f aca="false">Q268/$P268</f>
        <v>0</v>
      </c>
      <c r="S268" s="14" t="n">
        <f aca="false">S265+S267</f>
        <v>0</v>
      </c>
      <c r="T268" s="15" t="n">
        <f aca="false">S268/$P268</f>
        <v>0</v>
      </c>
      <c r="U268" s="14" t="n">
        <f aca="false">U265+U267</f>
        <v>0</v>
      </c>
      <c r="V268" s="15" t="n">
        <f aca="false">U268/$P268</f>
        <v>0</v>
      </c>
      <c r="W268" s="14" t="n">
        <f aca="false">W265+W267</f>
        <v>0</v>
      </c>
      <c r="X268" s="15" t="n">
        <f aca="false">W268/$P268</f>
        <v>0</v>
      </c>
      <c r="Y268" s="14" t="n">
        <f aca="false">Y265+Y267</f>
        <v>312</v>
      </c>
      <c r="Z268" s="14" t="n">
        <f aca="false">Z265+Z267</f>
        <v>312</v>
      </c>
    </row>
    <row r="270" customFormat="false" ht="13.9" hidden="false" customHeight="true" outlineLevel="0" collapsed="false">
      <c r="E270" s="108" t="s">
        <v>56</v>
      </c>
      <c r="F270" s="115" t="s">
        <v>190</v>
      </c>
      <c r="G270" s="116"/>
      <c r="H270" s="117" t="n">
        <v>9586.09</v>
      </c>
      <c r="I270" s="116"/>
      <c r="J270" s="117"/>
      <c r="K270" s="116"/>
      <c r="L270" s="117"/>
      <c r="M270" s="117"/>
      <c r="N270" s="117"/>
      <c r="O270" s="117"/>
      <c r="P270" s="117" t="n">
        <f aca="false">K270+SUM(L270:O270)</f>
        <v>0</v>
      </c>
      <c r="Q270" s="117"/>
      <c r="R270" s="118" t="e">
        <f aca="false">Q270/$P270</f>
        <v>#DIV/0!</v>
      </c>
      <c r="S270" s="117"/>
      <c r="T270" s="118" t="e">
        <f aca="false">S270/$P270</f>
        <v>#DIV/0!</v>
      </c>
      <c r="U270" s="117"/>
      <c r="V270" s="118" t="e">
        <f aca="false">U270/$P270</f>
        <v>#DIV/0!</v>
      </c>
      <c r="W270" s="117"/>
      <c r="X270" s="119" t="e">
        <f aca="false">W270/$P270</f>
        <v>#DIV/0!</v>
      </c>
      <c r="Y270" s="117"/>
      <c r="Z270" s="120"/>
    </row>
    <row r="272" customFormat="false" ht="13.9" hidden="false" customHeight="true" outlineLevel="0" collapsed="false">
      <c r="D272" s="60" t="s">
        <v>191</v>
      </c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1"/>
      <c r="S272" s="60"/>
      <c r="T272" s="61"/>
      <c r="U272" s="60"/>
      <c r="V272" s="61"/>
      <c r="W272" s="60"/>
      <c r="X272" s="61"/>
      <c r="Y272" s="60"/>
      <c r="Z272" s="60"/>
    </row>
    <row r="273" customFormat="false" ht="13.9" hidden="false" customHeight="true" outlineLevel="0" collapsed="false">
      <c r="D273" s="7" t="s">
        <v>32</v>
      </c>
      <c r="E273" s="7" t="s">
        <v>33</v>
      </c>
      <c r="F273" s="7" t="s">
        <v>34</v>
      </c>
      <c r="G273" s="7" t="s">
        <v>1</v>
      </c>
      <c r="H273" s="7" t="s">
        <v>2</v>
      </c>
      <c r="I273" s="7" t="s">
        <v>3</v>
      </c>
      <c r="J273" s="7" t="s">
        <v>4</v>
      </c>
      <c r="K273" s="7" t="s">
        <v>5</v>
      </c>
      <c r="L273" s="7" t="s">
        <v>6</v>
      </c>
      <c r="M273" s="7" t="s">
        <v>7</v>
      </c>
      <c r="N273" s="7" t="s">
        <v>8</v>
      </c>
      <c r="O273" s="7" t="s">
        <v>9</v>
      </c>
      <c r="P273" s="7" t="s">
        <v>10</v>
      </c>
      <c r="Q273" s="7" t="s">
        <v>11</v>
      </c>
      <c r="R273" s="8" t="s">
        <v>12</v>
      </c>
      <c r="S273" s="7" t="s">
        <v>13</v>
      </c>
      <c r="T273" s="8" t="s">
        <v>14</v>
      </c>
      <c r="U273" s="7" t="s">
        <v>15</v>
      </c>
      <c r="V273" s="8" t="s">
        <v>16</v>
      </c>
      <c r="W273" s="7" t="s">
        <v>17</v>
      </c>
      <c r="X273" s="8" t="s">
        <v>18</v>
      </c>
      <c r="Y273" s="7" t="s">
        <v>19</v>
      </c>
      <c r="Z273" s="7" t="s">
        <v>20</v>
      </c>
    </row>
    <row r="274" customFormat="false" ht="13.9" hidden="false" customHeight="true" outlineLevel="0" collapsed="false">
      <c r="A274" s="1" t="n">
        <v>5</v>
      </c>
      <c r="B274" s="1" t="n">
        <v>1</v>
      </c>
      <c r="C274" s="1" t="n">
        <v>3</v>
      </c>
      <c r="D274" s="74" t="s">
        <v>192</v>
      </c>
      <c r="E274" s="10" t="n">
        <v>620</v>
      </c>
      <c r="F274" s="10" t="s">
        <v>119</v>
      </c>
      <c r="G274" s="11" t="n">
        <v>1405.35</v>
      </c>
      <c r="H274" s="11" t="n">
        <v>330.47</v>
      </c>
      <c r="I274" s="11" t="n">
        <v>330</v>
      </c>
      <c r="J274" s="11" t="n">
        <v>284.52</v>
      </c>
      <c r="K274" s="11" t="n">
        <v>284</v>
      </c>
      <c r="L274" s="11"/>
      <c r="M274" s="11"/>
      <c r="N274" s="11"/>
      <c r="O274" s="11"/>
      <c r="P274" s="11" t="n">
        <f aca="false">K274+SUM(L274:O274)</f>
        <v>284</v>
      </c>
      <c r="Q274" s="11"/>
      <c r="R274" s="12" t="n">
        <f aca="false">Q274/$P274</f>
        <v>0</v>
      </c>
      <c r="S274" s="11"/>
      <c r="T274" s="12" t="n">
        <f aca="false">S274/$P274</f>
        <v>0</v>
      </c>
      <c r="U274" s="11"/>
      <c r="V274" s="12" t="n">
        <f aca="false">U274/$P274</f>
        <v>0</v>
      </c>
      <c r="W274" s="11"/>
      <c r="X274" s="12" t="n">
        <f aca="false">W274/$P274</f>
        <v>0</v>
      </c>
      <c r="Y274" s="11" t="n">
        <f aca="false">K274</f>
        <v>284</v>
      </c>
      <c r="Z274" s="11" t="n">
        <f aca="false">Y274</f>
        <v>284</v>
      </c>
    </row>
    <row r="275" customFormat="false" ht="13.9" hidden="false" customHeight="true" outlineLevel="0" collapsed="false">
      <c r="A275" s="1" t="n">
        <v>5</v>
      </c>
      <c r="B275" s="1" t="n">
        <v>1</v>
      </c>
      <c r="C275" s="1" t="n">
        <v>3</v>
      </c>
      <c r="D275" s="74"/>
      <c r="E275" s="10" t="n">
        <v>630</v>
      </c>
      <c r="F275" s="10" t="s">
        <v>120</v>
      </c>
      <c r="G275" s="11" t="n">
        <v>14950.95</v>
      </c>
      <c r="H275" s="11" t="n">
        <v>13690.99</v>
      </c>
      <c r="I275" s="11" t="n">
        <v>18066</v>
      </c>
      <c r="J275" s="11" t="n">
        <v>18451.14</v>
      </c>
      <c r="K275" s="11" t="n">
        <v>36616</v>
      </c>
      <c r="L275" s="11"/>
      <c r="M275" s="11"/>
      <c r="N275" s="11"/>
      <c r="O275" s="11"/>
      <c r="P275" s="11" t="n">
        <f aca="false">K275+SUM(L275:O275)</f>
        <v>36616</v>
      </c>
      <c r="Q275" s="11"/>
      <c r="R275" s="12" t="n">
        <f aca="false">Q275/$P275</f>
        <v>0</v>
      </c>
      <c r="S275" s="11"/>
      <c r="T275" s="12" t="n">
        <f aca="false">S275/$P275</f>
        <v>0</v>
      </c>
      <c r="U275" s="11"/>
      <c r="V275" s="12" t="n">
        <f aca="false">U275/$P275</f>
        <v>0</v>
      </c>
      <c r="W275" s="11"/>
      <c r="X275" s="12" t="n">
        <f aca="false">W275/$P275</f>
        <v>0</v>
      </c>
      <c r="Y275" s="11" t="n">
        <f aca="false">K275</f>
        <v>36616</v>
      </c>
      <c r="Z275" s="11" t="n">
        <f aca="false">Y275</f>
        <v>36616</v>
      </c>
    </row>
    <row r="276" customFormat="false" ht="13.9" hidden="false" customHeight="true" outlineLevel="0" collapsed="false">
      <c r="A276" s="1" t="n">
        <v>5</v>
      </c>
      <c r="B276" s="1" t="n">
        <v>1</v>
      </c>
      <c r="C276" s="1" t="n">
        <v>3</v>
      </c>
      <c r="D276" s="75" t="s">
        <v>21</v>
      </c>
      <c r="E276" s="35" t="n">
        <v>41</v>
      </c>
      <c r="F276" s="35" t="s">
        <v>23</v>
      </c>
      <c r="G276" s="36" t="n">
        <f aca="false">SUM(G274:G275)</f>
        <v>16356.3</v>
      </c>
      <c r="H276" s="36" t="n">
        <f aca="false">SUM(H274:H275)</f>
        <v>14021.46</v>
      </c>
      <c r="I276" s="36" t="n">
        <f aca="false">SUM(I274:I275)</f>
        <v>18396</v>
      </c>
      <c r="J276" s="36" t="n">
        <f aca="false">SUM(J274:J275)</f>
        <v>18735.66</v>
      </c>
      <c r="K276" s="36" t="n">
        <f aca="false">SUM(K274:K275)</f>
        <v>36900</v>
      </c>
      <c r="L276" s="36" t="n">
        <f aca="false">SUM(L274:L275)</f>
        <v>0</v>
      </c>
      <c r="M276" s="36" t="n">
        <f aca="false">SUM(M274:M275)</f>
        <v>0</v>
      </c>
      <c r="N276" s="36" t="n">
        <f aca="false">SUM(N274:N275)</f>
        <v>0</v>
      </c>
      <c r="O276" s="36" t="n">
        <f aca="false">SUM(O274:O275)</f>
        <v>0</v>
      </c>
      <c r="P276" s="36" t="n">
        <f aca="false">SUM(P274:P275)</f>
        <v>36900</v>
      </c>
      <c r="Q276" s="36" t="n">
        <f aca="false">SUM(Q274:Q275)</f>
        <v>0</v>
      </c>
      <c r="R276" s="37" t="n">
        <f aca="false">Q276/$P276</f>
        <v>0</v>
      </c>
      <c r="S276" s="36" t="n">
        <f aca="false">SUM(S274:S275)</f>
        <v>0</v>
      </c>
      <c r="T276" s="37" t="n">
        <f aca="false">S276/$P276</f>
        <v>0</v>
      </c>
      <c r="U276" s="36" t="n">
        <f aca="false">SUM(U274:U275)</f>
        <v>0</v>
      </c>
      <c r="V276" s="37" t="n">
        <f aca="false">U276/$P276</f>
        <v>0</v>
      </c>
      <c r="W276" s="36" t="n">
        <f aca="false">SUM(W274:W275)</f>
        <v>0</v>
      </c>
      <c r="X276" s="37" t="n">
        <f aca="false">W276/$P276</f>
        <v>0</v>
      </c>
      <c r="Y276" s="36" t="n">
        <f aca="false">SUM(Y274:Y275)</f>
        <v>36900</v>
      </c>
      <c r="Z276" s="36" t="n">
        <f aca="false">SUM(Z274:Z275)</f>
        <v>36900</v>
      </c>
    </row>
    <row r="277" customFormat="false" ht="13.9" hidden="false" customHeight="true" outlineLevel="0" collapsed="false">
      <c r="A277" s="1" t="n">
        <v>5</v>
      </c>
      <c r="B277" s="1" t="n">
        <v>1</v>
      </c>
      <c r="C277" s="1" t="n">
        <v>3</v>
      </c>
      <c r="D277" s="77"/>
      <c r="E277" s="78"/>
      <c r="F277" s="13" t="s">
        <v>113</v>
      </c>
      <c r="G277" s="14" t="n">
        <f aca="false">G276</f>
        <v>16356.3</v>
      </c>
      <c r="H277" s="14" t="n">
        <f aca="false">H276</f>
        <v>14021.46</v>
      </c>
      <c r="I277" s="14" t="n">
        <f aca="false">I276</f>
        <v>18396</v>
      </c>
      <c r="J277" s="14" t="n">
        <f aca="false">J276</f>
        <v>18735.66</v>
      </c>
      <c r="K277" s="14" t="n">
        <f aca="false">K276</f>
        <v>36900</v>
      </c>
      <c r="L277" s="14" t="n">
        <f aca="false">L276</f>
        <v>0</v>
      </c>
      <c r="M277" s="14" t="n">
        <f aca="false">M276</f>
        <v>0</v>
      </c>
      <c r="N277" s="14" t="n">
        <f aca="false">N276</f>
        <v>0</v>
      </c>
      <c r="O277" s="14" t="n">
        <f aca="false">O276</f>
        <v>0</v>
      </c>
      <c r="P277" s="14" t="n">
        <f aca="false">P276</f>
        <v>36900</v>
      </c>
      <c r="Q277" s="14" t="n">
        <f aca="false">Q276</f>
        <v>0</v>
      </c>
      <c r="R277" s="15" t="n">
        <f aca="false">Q277/$P277</f>
        <v>0</v>
      </c>
      <c r="S277" s="14" t="n">
        <f aca="false">S276</f>
        <v>0</v>
      </c>
      <c r="T277" s="15" t="n">
        <f aca="false">S277/$P277</f>
        <v>0</v>
      </c>
      <c r="U277" s="14" t="n">
        <f aca="false">U276</f>
        <v>0</v>
      </c>
      <c r="V277" s="15" t="n">
        <f aca="false">U277/$P277</f>
        <v>0</v>
      </c>
      <c r="W277" s="14" t="n">
        <f aca="false">W276</f>
        <v>0</v>
      </c>
      <c r="X277" s="15" t="n">
        <f aca="false">W277/$P277</f>
        <v>0</v>
      </c>
      <c r="Y277" s="14" t="n">
        <f aca="false">Y276</f>
        <v>36900</v>
      </c>
      <c r="Z277" s="14" t="n">
        <f aca="false">Z276</f>
        <v>36900</v>
      </c>
    </row>
    <row r="279" customFormat="false" ht="13.9" hidden="false" customHeight="true" outlineLevel="0" collapsed="false">
      <c r="E279" s="39" t="s">
        <v>56</v>
      </c>
      <c r="F279" s="17" t="s">
        <v>135</v>
      </c>
      <c r="G279" s="40" t="n">
        <v>10021</v>
      </c>
      <c r="H279" s="40" t="n">
        <v>9702</v>
      </c>
      <c r="I279" s="40" t="n">
        <v>14077</v>
      </c>
      <c r="J279" s="40" t="n">
        <v>13134</v>
      </c>
      <c r="K279" s="40" t="n">
        <v>29270</v>
      </c>
      <c r="L279" s="40"/>
      <c r="M279" s="40"/>
      <c r="N279" s="40"/>
      <c r="O279" s="40"/>
      <c r="P279" s="40" t="n">
        <f aca="false">K279+SUM(L279:O279)</f>
        <v>29270</v>
      </c>
      <c r="Q279" s="40"/>
      <c r="R279" s="41" t="n">
        <f aca="false">Q279/$P279</f>
        <v>0</v>
      </c>
      <c r="S279" s="40"/>
      <c r="T279" s="41" t="n">
        <f aca="false">S279/$P279</f>
        <v>0</v>
      </c>
      <c r="U279" s="40"/>
      <c r="V279" s="41" t="n">
        <f aca="false">U279/$P279</f>
        <v>0</v>
      </c>
      <c r="W279" s="40"/>
      <c r="X279" s="42" t="n">
        <f aca="false">W279/$P279</f>
        <v>0</v>
      </c>
      <c r="Y279" s="40" t="n">
        <f aca="false">K279</f>
        <v>29270</v>
      </c>
      <c r="Z279" s="43" t="n">
        <f aca="false">Y279</f>
        <v>29270</v>
      </c>
    </row>
    <row r="280" customFormat="false" ht="13.9" hidden="false" customHeight="true" outlineLevel="0" collapsed="false">
      <c r="E280" s="52"/>
      <c r="F280" s="85" t="s">
        <v>193</v>
      </c>
      <c r="G280" s="54" t="n">
        <v>5681.79</v>
      </c>
      <c r="H280" s="54" t="n">
        <v>4131.6</v>
      </c>
      <c r="I280" s="54" t="n">
        <v>4131</v>
      </c>
      <c r="J280" s="54" t="n">
        <v>4042.44</v>
      </c>
      <c r="K280" s="54" t="n">
        <v>4042</v>
      </c>
      <c r="L280" s="54"/>
      <c r="M280" s="54"/>
      <c r="N280" s="54"/>
      <c r="O280" s="54"/>
      <c r="P280" s="54" t="n">
        <f aca="false">K280+SUM(L280:O280)</f>
        <v>4042</v>
      </c>
      <c r="Q280" s="54"/>
      <c r="R280" s="55" t="n">
        <f aca="false">Q280/$P280</f>
        <v>0</v>
      </c>
      <c r="S280" s="54"/>
      <c r="T280" s="55" t="n">
        <f aca="false">S280/$P280</f>
        <v>0</v>
      </c>
      <c r="U280" s="54"/>
      <c r="V280" s="55" t="n">
        <f aca="false">U280/$P280</f>
        <v>0</v>
      </c>
      <c r="W280" s="54"/>
      <c r="X280" s="56" t="n">
        <f aca="false">W280/$P280</f>
        <v>0</v>
      </c>
      <c r="Y280" s="54" t="n">
        <f aca="false">K280</f>
        <v>4042</v>
      </c>
      <c r="Z280" s="57" t="n">
        <f aca="false">Y280</f>
        <v>4042</v>
      </c>
    </row>
    <row r="282" customFormat="false" ht="13.9" hidden="false" customHeight="true" outlineLevel="0" collapsed="false">
      <c r="D282" s="60" t="s">
        <v>194</v>
      </c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1"/>
      <c r="S282" s="60"/>
      <c r="T282" s="61"/>
      <c r="U282" s="60"/>
      <c r="V282" s="61"/>
      <c r="W282" s="60"/>
      <c r="X282" s="61"/>
      <c r="Y282" s="60"/>
      <c r="Z282" s="60"/>
    </row>
    <row r="283" customFormat="false" ht="13.9" hidden="false" customHeight="true" outlineLevel="0" collapsed="false">
      <c r="D283" s="7" t="s">
        <v>32</v>
      </c>
      <c r="E283" s="7" t="s">
        <v>33</v>
      </c>
      <c r="F283" s="7" t="s">
        <v>34</v>
      </c>
      <c r="G283" s="7" t="s">
        <v>1</v>
      </c>
      <c r="H283" s="7" t="s">
        <v>2</v>
      </c>
      <c r="I283" s="7" t="s">
        <v>3</v>
      </c>
      <c r="J283" s="7" t="s">
        <v>4</v>
      </c>
      <c r="K283" s="7" t="s">
        <v>5</v>
      </c>
      <c r="L283" s="7" t="s">
        <v>6</v>
      </c>
      <c r="M283" s="7" t="s">
        <v>7</v>
      </c>
      <c r="N283" s="7" t="s">
        <v>8</v>
      </c>
      <c r="O283" s="7" t="s">
        <v>9</v>
      </c>
      <c r="P283" s="7" t="s">
        <v>10</v>
      </c>
      <c r="Q283" s="7" t="s">
        <v>11</v>
      </c>
      <c r="R283" s="8" t="s">
        <v>12</v>
      </c>
      <c r="S283" s="7" t="s">
        <v>13</v>
      </c>
      <c r="T283" s="8" t="s">
        <v>14</v>
      </c>
      <c r="U283" s="7" t="s">
        <v>15</v>
      </c>
      <c r="V283" s="8" t="s">
        <v>16</v>
      </c>
      <c r="W283" s="7" t="s">
        <v>17</v>
      </c>
      <c r="X283" s="8" t="s">
        <v>18</v>
      </c>
      <c r="Y283" s="7" t="s">
        <v>19</v>
      </c>
      <c r="Z283" s="7" t="s">
        <v>20</v>
      </c>
    </row>
    <row r="284" customFormat="false" ht="13.9" hidden="false" customHeight="true" outlineLevel="0" collapsed="false">
      <c r="A284" s="1" t="n">
        <v>5</v>
      </c>
      <c r="B284" s="1" t="n">
        <v>1</v>
      </c>
      <c r="C284" s="1" t="n">
        <v>4</v>
      </c>
      <c r="D284" s="74" t="s">
        <v>195</v>
      </c>
      <c r="E284" s="10" t="n">
        <v>630</v>
      </c>
      <c r="F284" s="10" t="s">
        <v>120</v>
      </c>
      <c r="G284" s="11" t="n">
        <v>59.4</v>
      </c>
      <c r="H284" s="11" t="n">
        <v>1246.72</v>
      </c>
      <c r="I284" s="11" t="n">
        <v>16</v>
      </c>
      <c r="J284" s="11" t="n">
        <v>26.62</v>
      </c>
      <c r="K284" s="11" t="n">
        <v>387</v>
      </c>
      <c r="L284" s="11"/>
      <c r="M284" s="11"/>
      <c r="N284" s="11"/>
      <c r="O284" s="11"/>
      <c r="P284" s="11" t="n">
        <f aca="false">K284+SUM(L284:O284)</f>
        <v>387</v>
      </c>
      <c r="Q284" s="11"/>
      <c r="R284" s="12" t="n">
        <f aca="false">Q284/$P284</f>
        <v>0</v>
      </c>
      <c r="S284" s="11"/>
      <c r="T284" s="12" t="n">
        <f aca="false">S284/$P284</f>
        <v>0</v>
      </c>
      <c r="U284" s="11"/>
      <c r="V284" s="12" t="n">
        <f aca="false">U284/$P284</f>
        <v>0</v>
      </c>
      <c r="W284" s="11"/>
      <c r="X284" s="12" t="n">
        <f aca="false">W284/$P284</f>
        <v>0</v>
      </c>
      <c r="Y284" s="11" t="n">
        <f aca="false">K284</f>
        <v>387</v>
      </c>
      <c r="Z284" s="11" t="n">
        <f aca="false">Y284</f>
        <v>387</v>
      </c>
    </row>
    <row r="285" customFormat="false" ht="13.9" hidden="false" customHeight="true" outlineLevel="0" collapsed="false">
      <c r="A285" s="1" t="n">
        <v>5</v>
      </c>
      <c r="B285" s="1" t="n">
        <v>1</v>
      </c>
      <c r="C285" s="1" t="n">
        <v>4</v>
      </c>
      <c r="D285" s="75" t="s">
        <v>21</v>
      </c>
      <c r="E285" s="35" t="n">
        <v>41</v>
      </c>
      <c r="F285" s="35" t="s">
        <v>23</v>
      </c>
      <c r="G285" s="36" t="n">
        <f aca="false">SUM(G284:G284)</f>
        <v>59.4</v>
      </c>
      <c r="H285" s="36" t="n">
        <f aca="false">SUM(H284:H284)</f>
        <v>1246.72</v>
      </c>
      <c r="I285" s="36" t="n">
        <f aca="false">SUM(I284:I284)</f>
        <v>16</v>
      </c>
      <c r="J285" s="36" t="n">
        <f aca="false">SUM(J284:J284)</f>
        <v>26.62</v>
      </c>
      <c r="K285" s="36" t="n">
        <f aca="false">SUM(K284:K284)</f>
        <v>387</v>
      </c>
      <c r="L285" s="36" t="n">
        <f aca="false">SUM(L284:L284)</f>
        <v>0</v>
      </c>
      <c r="M285" s="36" t="n">
        <f aca="false">SUM(M284:M284)</f>
        <v>0</v>
      </c>
      <c r="N285" s="36" t="n">
        <f aca="false">SUM(N284:N284)</f>
        <v>0</v>
      </c>
      <c r="O285" s="36" t="n">
        <f aca="false">SUM(O284:O284)</f>
        <v>0</v>
      </c>
      <c r="P285" s="36" t="n">
        <f aca="false">SUM(P284:P284)</f>
        <v>387</v>
      </c>
      <c r="Q285" s="36" t="n">
        <f aca="false">SUM(Q284:Q284)</f>
        <v>0</v>
      </c>
      <c r="R285" s="37" t="n">
        <f aca="false">Q285/$P285</f>
        <v>0</v>
      </c>
      <c r="S285" s="36" t="n">
        <f aca="false">SUM(S284:S284)</f>
        <v>0</v>
      </c>
      <c r="T285" s="37" t="n">
        <f aca="false">S285/$P285</f>
        <v>0</v>
      </c>
      <c r="U285" s="36" t="n">
        <f aca="false">SUM(U284:U284)</f>
        <v>0</v>
      </c>
      <c r="V285" s="37" t="n">
        <f aca="false">U285/$P285</f>
        <v>0</v>
      </c>
      <c r="W285" s="36" t="n">
        <f aca="false">SUM(W284:W284)</f>
        <v>0</v>
      </c>
      <c r="X285" s="37" t="n">
        <f aca="false">W285/$P285</f>
        <v>0</v>
      </c>
      <c r="Y285" s="36" t="n">
        <f aca="false">SUM(Y284:Y284)</f>
        <v>387</v>
      </c>
      <c r="Z285" s="36" t="n">
        <f aca="false">SUM(Z284:Z284)</f>
        <v>387</v>
      </c>
    </row>
    <row r="286" customFormat="false" ht="13.9" hidden="false" customHeight="true" outlineLevel="0" collapsed="false">
      <c r="A286" s="1" t="n">
        <v>5</v>
      </c>
      <c r="B286" s="1" t="n">
        <v>1</v>
      </c>
      <c r="C286" s="1" t="n">
        <v>4</v>
      </c>
      <c r="D286" s="77"/>
      <c r="E286" s="78"/>
      <c r="F286" s="13" t="s">
        <v>113</v>
      </c>
      <c r="G286" s="14" t="n">
        <f aca="false">G285</f>
        <v>59.4</v>
      </c>
      <c r="H286" s="14" t="n">
        <f aca="false">H285</f>
        <v>1246.72</v>
      </c>
      <c r="I286" s="14" t="n">
        <f aca="false">I285</f>
        <v>16</v>
      </c>
      <c r="J286" s="14" t="n">
        <f aca="false">J285</f>
        <v>26.62</v>
      </c>
      <c r="K286" s="14" t="n">
        <f aca="false">K285</f>
        <v>387</v>
      </c>
      <c r="L286" s="14" t="n">
        <f aca="false">L285</f>
        <v>0</v>
      </c>
      <c r="M286" s="14" t="n">
        <f aca="false">M285</f>
        <v>0</v>
      </c>
      <c r="N286" s="14" t="n">
        <f aca="false">N285</f>
        <v>0</v>
      </c>
      <c r="O286" s="14" t="n">
        <f aca="false">O285</f>
        <v>0</v>
      </c>
      <c r="P286" s="14" t="n">
        <f aca="false">P285</f>
        <v>387</v>
      </c>
      <c r="Q286" s="14" t="n">
        <f aca="false">Q285</f>
        <v>0</v>
      </c>
      <c r="R286" s="15" t="n">
        <f aca="false">Q286/$P286</f>
        <v>0</v>
      </c>
      <c r="S286" s="14" t="n">
        <f aca="false">S285</f>
        <v>0</v>
      </c>
      <c r="T286" s="15" t="n">
        <f aca="false">S286/$P286</f>
        <v>0</v>
      </c>
      <c r="U286" s="14" t="n">
        <f aca="false">U285</f>
        <v>0</v>
      </c>
      <c r="V286" s="15" t="n">
        <f aca="false">U286/$P286</f>
        <v>0</v>
      </c>
      <c r="W286" s="14" t="n">
        <f aca="false">W285</f>
        <v>0</v>
      </c>
      <c r="X286" s="15" t="n">
        <f aca="false">W286/$P286</f>
        <v>0</v>
      </c>
      <c r="Y286" s="14" t="n">
        <f aca="false">Y285</f>
        <v>387</v>
      </c>
      <c r="Z286" s="14" t="n">
        <f aca="false">Z285</f>
        <v>387</v>
      </c>
    </row>
    <row r="288" customFormat="false" ht="13.9" hidden="false" customHeight="true" outlineLevel="0" collapsed="false">
      <c r="D288" s="28" t="s">
        <v>196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9"/>
      <c r="S288" s="28"/>
      <c r="T288" s="29"/>
      <c r="U288" s="28"/>
      <c r="V288" s="29"/>
      <c r="W288" s="28"/>
      <c r="X288" s="29"/>
      <c r="Y288" s="28"/>
      <c r="Z288" s="28"/>
    </row>
    <row r="289" customFormat="false" ht="13.9" hidden="false" customHeight="true" outlineLevel="0" collapsed="false">
      <c r="D289" s="114"/>
      <c r="E289" s="114"/>
      <c r="F289" s="114"/>
      <c r="G289" s="7" t="s">
        <v>1</v>
      </c>
      <c r="H289" s="7" t="s">
        <v>2</v>
      </c>
      <c r="I289" s="7" t="s">
        <v>3</v>
      </c>
      <c r="J289" s="7" t="s">
        <v>4</v>
      </c>
      <c r="K289" s="7" t="s">
        <v>5</v>
      </c>
      <c r="L289" s="7" t="s">
        <v>6</v>
      </c>
      <c r="M289" s="7" t="s">
        <v>7</v>
      </c>
      <c r="N289" s="7" t="s">
        <v>8</v>
      </c>
      <c r="O289" s="7" t="s">
        <v>9</v>
      </c>
      <c r="P289" s="7" t="s">
        <v>10</v>
      </c>
      <c r="Q289" s="7" t="s">
        <v>11</v>
      </c>
      <c r="R289" s="8" t="s">
        <v>12</v>
      </c>
      <c r="S289" s="7" t="s">
        <v>13</v>
      </c>
      <c r="T289" s="8" t="s">
        <v>14</v>
      </c>
      <c r="U289" s="7" t="s">
        <v>15</v>
      </c>
      <c r="V289" s="8" t="s">
        <v>16</v>
      </c>
      <c r="W289" s="7" t="s">
        <v>17</v>
      </c>
      <c r="X289" s="8" t="s">
        <v>18</v>
      </c>
      <c r="Y289" s="7" t="s">
        <v>19</v>
      </c>
      <c r="Z289" s="7" t="s">
        <v>20</v>
      </c>
    </row>
    <row r="290" customFormat="false" ht="13.9" hidden="false" customHeight="true" outlineLevel="0" collapsed="false">
      <c r="A290" s="1" t="n">
        <v>5</v>
      </c>
      <c r="B290" s="1" t="n">
        <v>2</v>
      </c>
      <c r="D290" s="9" t="s">
        <v>21</v>
      </c>
      <c r="E290" s="121" t="s">
        <v>197</v>
      </c>
      <c r="F290" s="10" t="s">
        <v>46</v>
      </c>
      <c r="G290" s="11" t="n">
        <f aca="false">G319</f>
        <v>0</v>
      </c>
      <c r="H290" s="11" t="n">
        <f aca="false">H319</f>
        <v>0</v>
      </c>
      <c r="I290" s="11" t="n">
        <f aca="false">I319</f>
        <v>0</v>
      </c>
      <c r="J290" s="11" t="n">
        <f aca="false">J319</f>
        <v>8290.29</v>
      </c>
      <c r="K290" s="11" t="n">
        <f aca="false">K319</f>
        <v>0</v>
      </c>
      <c r="L290" s="11" t="n">
        <f aca="false">L319</f>
        <v>0</v>
      </c>
      <c r="M290" s="11" t="n">
        <f aca="false">M319</f>
        <v>0</v>
      </c>
      <c r="N290" s="11" t="n">
        <f aca="false">N319</f>
        <v>0</v>
      </c>
      <c r="O290" s="11" t="n">
        <f aca="false">O319</f>
        <v>0</v>
      </c>
      <c r="P290" s="11" t="n">
        <f aca="false">P319</f>
        <v>0</v>
      </c>
      <c r="Q290" s="11" t="n">
        <f aca="false">Q319</f>
        <v>0</v>
      </c>
      <c r="R290" s="12" t="e">
        <f aca="false">Q290/$P290</f>
        <v>#DIV/0!</v>
      </c>
      <c r="S290" s="11" t="n">
        <f aca="false">S319</f>
        <v>0</v>
      </c>
      <c r="T290" s="12" t="e">
        <f aca="false">S290/$P290</f>
        <v>#DIV/0!</v>
      </c>
      <c r="U290" s="11" t="n">
        <f aca="false">U319</f>
        <v>0</v>
      </c>
      <c r="V290" s="12" t="e">
        <f aca="false">U290/$P290</f>
        <v>#DIV/0!</v>
      </c>
      <c r="W290" s="11" t="n">
        <f aca="false">W319</f>
        <v>0</v>
      </c>
      <c r="X290" s="12" t="e">
        <f aca="false">W290/$P290</f>
        <v>#DIV/0!</v>
      </c>
      <c r="Y290" s="11" t="n">
        <f aca="false">Y319</f>
        <v>0</v>
      </c>
      <c r="Z290" s="11" t="n">
        <f aca="false">Z319</f>
        <v>0</v>
      </c>
    </row>
    <row r="291" customFormat="false" ht="13.9" hidden="false" customHeight="true" outlineLevel="0" collapsed="false">
      <c r="A291" s="1" t="n">
        <v>5</v>
      </c>
      <c r="B291" s="1" t="n">
        <v>2</v>
      </c>
      <c r="D291" s="9" t="s">
        <v>21</v>
      </c>
      <c r="E291" s="10" t="n">
        <v>41</v>
      </c>
      <c r="F291" s="10" t="s">
        <v>23</v>
      </c>
      <c r="G291" s="11" t="n">
        <f aca="false">G298+G309+G323</f>
        <v>8858</v>
      </c>
      <c r="H291" s="11" t="n">
        <v>15629.32</v>
      </c>
      <c r="I291" s="11" t="n">
        <f aca="false">I298+I309+I323</f>
        <v>12238</v>
      </c>
      <c r="J291" s="11" t="n">
        <f aca="false">J298+J309+J323</f>
        <v>23233.62</v>
      </c>
      <c r="K291" s="11" t="n">
        <f aca="false">K298+K309+K323</f>
        <v>18167</v>
      </c>
      <c r="L291" s="11" t="n">
        <f aca="false">L298+L309+L323</f>
        <v>0</v>
      </c>
      <c r="M291" s="11" t="n">
        <f aca="false">M298+M309+M323</f>
        <v>0</v>
      </c>
      <c r="N291" s="11" t="n">
        <f aca="false">N298+N309+N323</f>
        <v>0</v>
      </c>
      <c r="O291" s="11" t="n">
        <f aca="false">O298+O309+O323</f>
        <v>0</v>
      </c>
      <c r="P291" s="11" t="n">
        <f aca="false">P298+P309+P323</f>
        <v>18167</v>
      </c>
      <c r="Q291" s="11" t="n">
        <f aca="false">Q298+Q309+Q323</f>
        <v>0</v>
      </c>
      <c r="R291" s="12" t="n">
        <f aca="false">Q291/$P291</f>
        <v>0</v>
      </c>
      <c r="S291" s="11" t="n">
        <f aca="false">S298+S309+S323</f>
        <v>0</v>
      </c>
      <c r="T291" s="12" t="n">
        <f aca="false">S291/$P291</f>
        <v>0</v>
      </c>
      <c r="U291" s="11" t="n">
        <f aca="false">U298+U309+U323</f>
        <v>0</v>
      </c>
      <c r="V291" s="12" t="n">
        <f aca="false">U291/$P291</f>
        <v>0</v>
      </c>
      <c r="W291" s="11" t="n">
        <f aca="false">W298+W309+W323</f>
        <v>0</v>
      </c>
      <c r="X291" s="12" t="n">
        <f aca="false">W291/$P291</f>
        <v>0</v>
      </c>
      <c r="Y291" s="11" t="n">
        <f aca="false">Y298+Y309+Y323</f>
        <v>15168</v>
      </c>
      <c r="Z291" s="11" t="n">
        <f aca="false">Z298+Z309+Z323</f>
        <v>15172</v>
      </c>
    </row>
    <row r="292" customFormat="false" ht="13.9" hidden="false" customHeight="true" outlineLevel="0" collapsed="false">
      <c r="A292" s="1" t="n">
        <v>5</v>
      </c>
      <c r="B292" s="1" t="n">
        <v>2</v>
      </c>
      <c r="D292" s="9" t="s">
        <v>21</v>
      </c>
      <c r="E292" s="10" t="n">
        <v>72</v>
      </c>
      <c r="F292" s="10" t="s">
        <v>25</v>
      </c>
      <c r="G292" s="11" t="n">
        <f aca="false">G325</f>
        <v>0</v>
      </c>
      <c r="H292" s="11" t="n">
        <f aca="false">H325</f>
        <v>0</v>
      </c>
      <c r="I292" s="11" t="n">
        <f aca="false">I325</f>
        <v>0</v>
      </c>
      <c r="J292" s="11" t="n">
        <f aca="false">J325</f>
        <v>138.36</v>
      </c>
      <c r="K292" s="11" t="n">
        <f aca="false">K325</f>
        <v>0</v>
      </c>
      <c r="L292" s="11" t="n">
        <f aca="false">L325</f>
        <v>0</v>
      </c>
      <c r="M292" s="11" t="n">
        <f aca="false">M325</f>
        <v>0</v>
      </c>
      <c r="N292" s="11" t="n">
        <f aca="false">N325</f>
        <v>0</v>
      </c>
      <c r="O292" s="11" t="n">
        <f aca="false">O325</f>
        <v>0</v>
      </c>
      <c r="P292" s="11" t="n">
        <f aca="false">P325</f>
        <v>0</v>
      </c>
      <c r="Q292" s="11" t="n">
        <f aca="false">Q325</f>
        <v>0</v>
      </c>
      <c r="R292" s="12" t="e">
        <f aca="false">Q292/$P292</f>
        <v>#DIV/0!</v>
      </c>
      <c r="S292" s="11" t="n">
        <f aca="false">S325</f>
        <v>0</v>
      </c>
      <c r="T292" s="12" t="e">
        <f aca="false">S292/$P292</f>
        <v>#DIV/0!</v>
      </c>
      <c r="U292" s="11" t="n">
        <f aca="false">U325</f>
        <v>0</v>
      </c>
      <c r="V292" s="12" t="e">
        <f aca="false">U292/$P292</f>
        <v>#DIV/0!</v>
      </c>
      <c r="W292" s="11" t="n">
        <f aca="false">W325</f>
        <v>0</v>
      </c>
      <c r="X292" s="12" t="e">
        <f aca="false">W292/$P292</f>
        <v>#DIV/0!</v>
      </c>
      <c r="Y292" s="11" t="n">
        <f aca="false">Y325</f>
        <v>0</v>
      </c>
      <c r="Z292" s="11" t="n">
        <f aca="false">Z325</f>
        <v>0</v>
      </c>
    </row>
    <row r="293" customFormat="false" ht="13.9" hidden="false" customHeight="true" outlineLevel="0" collapsed="false">
      <c r="A293" s="1" t="n">
        <v>5</v>
      </c>
      <c r="B293" s="1" t="n">
        <v>2</v>
      </c>
      <c r="D293" s="17"/>
      <c r="E293" s="18"/>
      <c r="F293" s="13" t="s">
        <v>113</v>
      </c>
      <c r="G293" s="14" t="n">
        <f aca="false">SUM(G290:G292)</f>
        <v>8858</v>
      </c>
      <c r="H293" s="14" t="n">
        <f aca="false">SUM(H290:H292)</f>
        <v>15629.32</v>
      </c>
      <c r="I293" s="14" t="n">
        <f aca="false">SUM(I290:I292)</f>
        <v>12238</v>
      </c>
      <c r="J293" s="14" t="n">
        <f aca="false">SUM(J290:J292)</f>
        <v>31662.27</v>
      </c>
      <c r="K293" s="14" t="n">
        <f aca="false">SUM(K290:K292)</f>
        <v>18167</v>
      </c>
      <c r="L293" s="14" t="n">
        <f aca="false">SUM(L290:L292)</f>
        <v>0</v>
      </c>
      <c r="M293" s="14" t="n">
        <f aca="false">SUM(M290:M292)</f>
        <v>0</v>
      </c>
      <c r="N293" s="14" t="n">
        <f aca="false">SUM(N290:N292)</f>
        <v>0</v>
      </c>
      <c r="O293" s="14" t="n">
        <f aca="false">SUM(O290:O292)</f>
        <v>0</v>
      </c>
      <c r="P293" s="14" t="n">
        <f aca="false">SUM(P290:P292)</f>
        <v>18167</v>
      </c>
      <c r="Q293" s="14" t="n">
        <f aca="false">SUM(Q290:Q292)</f>
        <v>0</v>
      </c>
      <c r="R293" s="15" t="n">
        <f aca="false">Q293/$P293</f>
        <v>0</v>
      </c>
      <c r="S293" s="14" t="n">
        <f aca="false">SUM(S290:S292)</f>
        <v>0</v>
      </c>
      <c r="T293" s="15" t="n">
        <f aca="false">S293/$P293</f>
        <v>0</v>
      </c>
      <c r="U293" s="14" t="n">
        <f aca="false">SUM(U290:U292)</f>
        <v>0</v>
      </c>
      <c r="V293" s="15" t="n">
        <f aca="false">U293/$P293</f>
        <v>0</v>
      </c>
      <c r="W293" s="14" t="n">
        <f aca="false">SUM(W290:W292)</f>
        <v>0</v>
      </c>
      <c r="X293" s="15" t="n">
        <f aca="false">W293/$P293</f>
        <v>0</v>
      </c>
      <c r="Y293" s="14" t="n">
        <f aca="false">SUM(Y290:Y292)</f>
        <v>15168</v>
      </c>
      <c r="Z293" s="14" t="n">
        <f aca="false">SUM(Z290:Z292)</f>
        <v>15172</v>
      </c>
    </row>
    <row r="295" customFormat="false" ht="13.9" hidden="false" customHeight="true" outlineLevel="0" collapsed="false">
      <c r="D295" s="60" t="s">
        <v>198</v>
      </c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1"/>
      <c r="S295" s="60"/>
      <c r="T295" s="61"/>
      <c r="U295" s="60"/>
      <c r="V295" s="61"/>
      <c r="W295" s="60"/>
      <c r="X295" s="61"/>
      <c r="Y295" s="60"/>
      <c r="Z295" s="60"/>
    </row>
    <row r="296" customFormat="false" ht="13.9" hidden="false" customHeight="true" outlineLevel="0" collapsed="false">
      <c r="D296" s="7" t="s">
        <v>32</v>
      </c>
      <c r="E296" s="7" t="s">
        <v>33</v>
      </c>
      <c r="F296" s="7" t="s">
        <v>34</v>
      </c>
      <c r="G296" s="7" t="s">
        <v>1</v>
      </c>
      <c r="H296" s="7" t="s">
        <v>2</v>
      </c>
      <c r="I296" s="7" t="s">
        <v>3</v>
      </c>
      <c r="J296" s="7" t="s">
        <v>4</v>
      </c>
      <c r="K296" s="7" t="s">
        <v>5</v>
      </c>
      <c r="L296" s="7" t="s">
        <v>6</v>
      </c>
      <c r="M296" s="7" t="s">
        <v>7</v>
      </c>
      <c r="N296" s="7" t="s">
        <v>8</v>
      </c>
      <c r="O296" s="7" t="s">
        <v>9</v>
      </c>
      <c r="P296" s="7" t="s">
        <v>10</v>
      </c>
      <c r="Q296" s="7" t="s">
        <v>11</v>
      </c>
      <c r="R296" s="8" t="s">
        <v>12</v>
      </c>
      <c r="S296" s="7" t="s">
        <v>13</v>
      </c>
      <c r="T296" s="8" t="s">
        <v>14</v>
      </c>
      <c r="U296" s="7" t="s">
        <v>15</v>
      </c>
      <c r="V296" s="8" t="s">
        <v>16</v>
      </c>
      <c r="W296" s="7" t="s">
        <v>17</v>
      </c>
      <c r="X296" s="8" t="s">
        <v>18</v>
      </c>
      <c r="Y296" s="7" t="s">
        <v>19</v>
      </c>
      <c r="Z296" s="7" t="s">
        <v>20</v>
      </c>
    </row>
    <row r="297" customFormat="false" ht="13.9" hidden="false" customHeight="true" outlineLevel="0" collapsed="false">
      <c r="A297" s="1" t="n">
        <v>5</v>
      </c>
      <c r="B297" s="1" t="n">
        <v>2</v>
      </c>
      <c r="C297" s="1" t="n">
        <v>1</v>
      </c>
      <c r="D297" s="38" t="s">
        <v>199</v>
      </c>
      <c r="E297" s="10" t="n">
        <v>630</v>
      </c>
      <c r="F297" s="10" t="s">
        <v>120</v>
      </c>
      <c r="G297" s="11" t="n">
        <v>8666.7</v>
      </c>
      <c r="H297" s="11" t="n">
        <v>5979.45</v>
      </c>
      <c r="I297" s="11" t="n">
        <v>7990</v>
      </c>
      <c r="J297" s="11" t="n">
        <v>6704.29</v>
      </c>
      <c r="K297" s="11" t="n">
        <v>10250</v>
      </c>
      <c r="L297" s="11"/>
      <c r="M297" s="11"/>
      <c r="N297" s="11"/>
      <c r="O297" s="11"/>
      <c r="P297" s="11" t="n">
        <f aca="false">K297+SUM(L297:O297)</f>
        <v>10250</v>
      </c>
      <c r="Q297" s="11"/>
      <c r="R297" s="12" t="n">
        <f aca="false">Q297/$P297</f>
        <v>0</v>
      </c>
      <c r="S297" s="11"/>
      <c r="T297" s="12" t="n">
        <f aca="false">S297/$P297</f>
        <v>0</v>
      </c>
      <c r="U297" s="11"/>
      <c r="V297" s="12" t="n">
        <f aca="false">U297/$P297</f>
        <v>0</v>
      </c>
      <c r="W297" s="11"/>
      <c r="X297" s="12" t="n">
        <f aca="false">W297/$P297</f>
        <v>0</v>
      </c>
      <c r="Y297" s="11" t="n">
        <v>7250</v>
      </c>
      <c r="Z297" s="11" t="n">
        <f aca="false">Y297</f>
        <v>7250</v>
      </c>
    </row>
    <row r="298" customFormat="false" ht="13.9" hidden="false" customHeight="true" outlineLevel="0" collapsed="false">
      <c r="A298" s="1" t="n">
        <v>5</v>
      </c>
      <c r="B298" s="1" t="n">
        <v>2</v>
      </c>
      <c r="C298" s="1" t="n">
        <v>1</v>
      </c>
      <c r="D298" s="75" t="s">
        <v>21</v>
      </c>
      <c r="E298" s="35" t="n">
        <v>41</v>
      </c>
      <c r="F298" s="35" t="s">
        <v>23</v>
      </c>
      <c r="G298" s="36" t="n">
        <f aca="false">SUM(G297:G297)</f>
        <v>8666.7</v>
      </c>
      <c r="H298" s="36" t="n">
        <f aca="false">SUM(H297:H297)</f>
        <v>5979.45</v>
      </c>
      <c r="I298" s="36" t="n">
        <f aca="false">SUM(I297:I297)</f>
        <v>7990</v>
      </c>
      <c r="J298" s="36" t="n">
        <f aca="false">SUM(J297:J297)</f>
        <v>6704.29</v>
      </c>
      <c r="K298" s="36" t="n">
        <f aca="false">SUM(K297:K297)</f>
        <v>10250</v>
      </c>
      <c r="L298" s="36" t="n">
        <f aca="false">SUM(L297:L297)</f>
        <v>0</v>
      </c>
      <c r="M298" s="36" t="n">
        <f aca="false">SUM(M297:M297)</f>
        <v>0</v>
      </c>
      <c r="N298" s="36" t="n">
        <f aca="false">SUM(N297:N297)</f>
        <v>0</v>
      </c>
      <c r="O298" s="36" t="n">
        <f aca="false">SUM(O297:O297)</f>
        <v>0</v>
      </c>
      <c r="P298" s="36" t="n">
        <f aca="false">SUM(P297:P297)</f>
        <v>10250</v>
      </c>
      <c r="Q298" s="36" t="n">
        <f aca="false">SUM(Q297:Q297)</f>
        <v>0</v>
      </c>
      <c r="R298" s="37" t="n">
        <f aca="false">Q298/$P298</f>
        <v>0</v>
      </c>
      <c r="S298" s="36" t="n">
        <f aca="false">SUM(S297:S297)</f>
        <v>0</v>
      </c>
      <c r="T298" s="37" t="n">
        <f aca="false">S298/$P298</f>
        <v>0</v>
      </c>
      <c r="U298" s="36" t="n">
        <f aca="false">SUM(U297:U297)</f>
        <v>0</v>
      </c>
      <c r="V298" s="37" t="n">
        <f aca="false">U298/$P298</f>
        <v>0</v>
      </c>
      <c r="W298" s="36" t="n">
        <f aca="false">SUM(W297:W297)</f>
        <v>0</v>
      </c>
      <c r="X298" s="37" t="n">
        <f aca="false">W298/$P298</f>
        <v>0</v>
      </c>
      <c r="Y298" s="36" t="n">
        <f aca="false">SUM(Y297:Y297)</f>
        <v>7250</v>
      </c>
      <c r="Z298" s="36" t="n">
        <f aca="false">SUM(Z297:Z297)</f>
        <v>7250</v>
      </c>
    </row>
    <row r="299" customFormat="false" ht="13.9" hidden="false" customHeight="true" outlineLevel="0" collapsed="false">
      <c r="A299" s="1" t="n">
        <v>5</v>
      </c>
      <c r="B299" s="1" t="n">
        <v>2</v>
      </c>
      <c r="C299" s="1" t="n">
        <v>1</v>
      </c>
      <c r="D299" s="77"/>
      <c r="E299" s="78"/>
      <c r="F299" s="13" t="s">
        <v>113</v>
      </c>
      <c r="G299" s="14" t="n">
        <f aca="false">G298</f>
        <v>8666.7</v>
      </c>
      <c r="H299" s="14" t="n">
        <f aca="false">H298</f>
        <v>5979.45</v>
      </c>
      <c r="I299" s="14" t="n">
        <f aca="false">I298</f>
        <v>7990</v>
      </c>
      <c r="J299" s="14" t="n">
        <f aca="false">J298</f>
        <v>6704.29</v>
      </c>
      <c r="K299" s="14" t="n">
        <f aca="false">K298</f>
        <v>10250</v>
      </c>
      <c r="L299" s="14" t="n">
        <f aca="false">L298</f>
        <v>0</v>
      </c>
      <c r="M299" s="14" t="n">
        <f aca="false">M298</f>
        <v>0</v>
      </c>
      <c r="N299" s="14" t="n">
        <f aca="false">N298</f>
        <v>0</v>
      </c>
      <c r="O299" s="14" t="n">
        <f aca="false">O298</f>
        <v>0</v>
      </c>
      <c r="P299" s="14" t="n">
        <f aca="false">P298</f>
        <v>10250</v>
      </c>
      <c r="Q299" s="14" t="n">
        <f aca="false">Q298</f>
        <v>0</v>
      </c>
      <c r="R299" s="15" t="n">
        <f aca="false">Q299/$P299</f>
        <v>0</v>
      </c>
      <c r="S299" s="14" t="n">
        <f aca="false">S298</f>
        <v>0</v>
      </c>
      <c r="T299" s="15" t="n">
        <f aca="false">S299/$P299</f>
        <v>0</v>
      </c>
      <c r="U299" s="14" t="n">
        <f aca="false">U298</f>
        <v>0</v>
      </c>
      <c r="V299" s="15" t="n">
        <f aca="false">U299/$P299</f>
        <v>0</v>
      </c>
      <c r="W299" s="14" t="n">
        <f aca="false">W298</f>
        <v>0</v>
      </c>
      <c r="X299" s="15" t="n">
        <f aca="false">W299/$P299</f>
        <v>0</v>
      </c>
      <c r="Y299" s="14" t="n">
        <f aca="false">Y298</f>
        <v>7250</v>
      </c>
      <c r="Z299" s="14" t="n">
        <f aca="false">Z298</f>
        <v>7250</v>
      </c>
    </row>
    <row r="301" customFormat="false" ht="13.9" hidden="false" customHeight="true" outlineLevel="0" collapsed="false">
      <c r="E301" s="39" t="s">
        <v>56</v>
      </c>
      <c r="F301" s="17" t="s">
        <v>200</v>
      </c>
      <c r="G301" s="40" t="n">
        <v>1146.46</v>
      </c>
      <c r="H301" s="40" t="n">
        <v>1309.35</v>
      </c>
      <c r="I301" s="40" t="n">
        <v>3990</v>
      </c>
      <c r="J301" s="40" t="n">
        <v>5867.2</v>
      </c>
      <c r="K301" s="40" t="n">
        <v>5900</v>
      </c>
      <c r="L301" s="40"/>
      <c r="M301" s="40"/>
      <c r="N301" s="40"/>
      <c r="O301" s="40"/>
      <c r="P301" s="40" t="n">
        <f aca="false">K301+SUM(L301:O301)</f>
        <v>5900</v>
      </c>
      <c r="Q301" s="40"/>
      <c r="R301" s="41" t="n">
        <f aca="false">Q301/$P301</f>
        <v>0</v>
      </c>
      <c r="S301" s="40"/>
      <c r="T301" s="41" t="n">
        <f aca="false">S301/$P301</f>
        <v>0</v>
      </c>
      <c r="U301" s="40"/>
      <c r="V301" s="41" t="n">
        <f aca="false">U301/$P301</f>
        <v>0</v>
      </c>
      <c r="W301" s="40"/>
      <c r="X301" s="42" t="n">
        <f aca="false">W301/$P301</f>
        <v>0</v>
      </c>
      <c r="Y301" s="40" t="n">
        <f aca="false">K301</f>
        <v>5900</v>
      </c>
      <c r="Z301" s="43" t="n">
        <f aca="false">Y301</f>
        <v>5900</v>
      </c>
    </row>
    <row r="302" customFormat="false" ht="13.9" hidden="false" customHeight="true" outlineLevel="0" collapsed="false">
      <c r="E302" s="44"/>
      <c r="F302" s="45" t="s">
        <v>201</v>
      </c>
      <c r="G302" s="46" t="n">
        <v>30</v>
      </c>
      <c r="H302" s="46"/>
      <c r="I302" s="46"/>
      <c r="J302" s="46" t="n">
        <v>200</v>
      </c>
      <c r="K302" s="46" t="n">
        <v>200</v>
      </c>
      <c r="L302" s="46"/>
      <c r="M302" s="46"/>
      <c r="N302" s="46"/>
      <c r="O302" s="46"/>
      <c r="P302" s="46" t="n">
        <f aca="false">K302+SUM(L302:O302)</f>
        <v>200</v>
      </c>
      <c r="Q302" s="46"/>
      <c r="R302" s="2" t="n">
        <f aca="false">Q302/$P302</f>
        <v>0</v>
      </c>
      <c r="S302" s="46"/>
      <c r="T302" s="2" t="n">
        <f aca="false">S302/$P302</f>
        <v>0</v>
      </c>
      <c r="U302" s="46"/>
      <c r="V302" s="2" t="n">
        <f aca="false">U302/$P302</f>
        <v>0</v>
      </c>
      <c r="W302" s="46"/>
      <c r="X302" s="47" t="n">
        <f aca="false">W302/$P302</f>
        <v>0</v>
      </c>
      <c r="Y302" s="46" t="n">
        <f aca="false">K302</f>
        <v>200</v>
      </c>
      <c r="Z302" s="48" t="n">
        <f aca="false">Y302</f>
        <v>200</v>
      </c>
    </row>
    <row r="303" customFormat="false" ht="13.9" hidden="false" customHeight="true" outlineLevel="0" collapsed="false">
      <c r="E303" s="44"/>
      <c r="F303" s="45" t="s">
        <v>202</v>
      </c>
      <c r="G303" s="46" t="n">
        <v>5490.24</v>
      </c>
      <c r="H303" s="46" t="n">
        <v>4670.1</v>
      </c>
      <c r="I303" s="46" t="n">
        <v>3000</v>
      </c>
      <c r="J303" s="46" t="n">
        <v>288.6</v>
      </c>
      <c r="K303" s="46" t="n">
        <v>1800</v>
      </c>
      <c r="L303" s="46"/>
      <c r="M303" s="46"/>
      <c r="N303" s="46"/>
      <c r="O303" s="46"/>
      <c r="P303" s="46" t="n">
        <f aca="false">K303+SUM(L303:O303)</f>
        <v>1800</v>
      </c>
      <c r="Q303" s="46"/>
      <c r="R303" s="2" t="n">
        <f aca="false">Q303/$P303</f>
        <v>0</v>
      </c>
      <c r="S303" s="46"/>
      <c r="T303" s="2" t="n">
        <f aca="false">S303/$P303</f>
        <v>0</v>
      </c>
      <c r="U303" s="46"/>
      <c r="V303" s="2" t="n">
        <f aca="false">U303/$P303</f>
        <v>0</v>
      </c>
      <c r="W303" s="46"/>
      <c r="X303" s="47" t="n">
        <f aca="false">W303/$P303</f>
        <v>0</v>
      </c>
      <c r="Y303" s="46" t="n">
        <v>300</v>
      </c>
      <c r="Z303" s="48" t="n">
        <f aca="false">Y303</f>
        <v>300</v>
      </c>
    </row>
    <row r="304" customFormat="false" ht="13.9" hidden="false" customHeight="true" outlineLevel="0" collapsed="false">
      <c r="E304" s="52"/>
      <c r="F304" s="85" t="s">
        <v>203</v>
      </c>
      <c r="G304" s="54"/>
      <c r="H304" s="54"/>
      <c r="I304" s="54"/>
      <c r="J304" s="54" t="n">
        <v>348.49</v>
      </c>
      <c r="K304" s="54" t="n">
        <f aca="false">350+1500</f>
        <v>1850</v>
      </c>
      <c r="L304" s="54"/>
      <c r="M304" s="54"/>
      <c r="N304" s="54"/>
      <c r="O304" s="54"/>
      <c r="P304" s="54" t="n">
        <f aca="false">K304+SUM(L304:O304)</f>
        <v>1850</v>
      </c>
      <c r="Q304" s="54"/>
      <c r="R304" s="55" t="n">
        <f aca="false">Q304/$P304</f>
        <v>0</v>
      </c>
      <c r="S304" s="54"/>
      <c r="T304" s="55" t="n">
        <f aca="false">S304/$P304</f>
        <v>0</v>
      </c>
      <c r="U304" s="54"/>
      <c r="V304" s="55" t="n">
        <f aca="false">U304/$P304</f>
        <v>0</v>
      </c>
      <c r="W304" s="54"/>
      <c r="X304" s="56" t="n">
        <f aca="false">W304/$P304</f>
        <v>0</v>
      </c>
      <c r="Y304" s="54" t="n">
        <v>350</v>
      </c>
      <c r="Z304" s="57" t="n">
        <f aca="false">Y304</f>
        <v>350</v>
      </c>
    </row>
    <row r="305" customFormat="false" ht="13.9" hidden="false" customHeight="true" outlineLevel="0" collapsed="false"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S305" s="46"/>
      <c r="U305" s="46"/>
      <c r="W305" s="46"/>
      <c r="Y305" s="46"/>
      <c r="Z305" s="46"/>
    </row>
    <row r="306" customFormat="false" ht="13.9" hidden="false" customHeight="true" outlineLevel="0" collapsed="false">
      <c r="D306" s="60" t="s">
        <v>204</v>
      </c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1"/>
      <c r="S306" s="60"/>
      <c r="T306" s="61"/>
      <c r="U306" s="60"/>
      <c r="V306" s="61"/>
      <c r="W306" s="60"/>
      <c r="X306" s="61"/>
      <c r="Y306" s="60"/>
      <c r="Z306" s="60"/>
    </row>
    <row r="307" customFormat="false" ht="13.9" hidden="false" customHeight="true" outlineLevel="0" collapsed="false">
      <c r="D307" s="7" t="s">
        <v>32</v>
      </c>
      <c r="E307" s="7" t="s">
        <v>33</v>
      </c>
      <c r="F307" s="7" t="s">
        <v>34</v>
      </c>
      <c r="G307" s="7" t="s">
        <v>1</v>
      </c>
      <c r="H307" s="7" t="s">
        <v>2</v>
      </c>
      <c r="I307" s="7" t="s">
        <v>3</v>
      </c>
      <c r="J307" s="7" t="s">
        <v>4</v>
      </c>
      <c r="K307" s="7" t="s">
        <v>5</v>
      </c>
      <c r="L307" s="7" t="s">
        <v>6</v>
      </c>
      <c r="M307" s="7" t="s">
        <v>7</v>
      </c>
      <c r="N307" s="7" t="s">
        <v>8</v>
      </c>
      <c r="O307" s="7" t="s">
        <v>9</v>
      </c>
      <c r="P307" s="7" t="s">
        <v>10</v>
      </c>
      <c r="Q307" s="7" t="s">
        <v>11</v>
      </c>
      <c r="R307" s="8" t="s">
        <v>12</v>
      </c>
      <c r="S307" s="7" t="s">
        <v>13</v>
      </c>
      <c r="T307" s="8" t="s">
        <v>14</v>
      </c>
      <c r="U307" s="7" t="s">
        <v>15</v>
      </c>
      <c r="V307" s="8" t="s">
        <v>16</v>
      </c>
      <c r="W307" s="7" t="s">
        <v>17</v>
      </c>
      <c r="X307" s="8" t="s">
        <v>18</v>
      </c>
      <c r="Y307" s="7" t="s">
        <v>19</v>
      </c>
      <c r="Z307" s="7" t="s">
        <v>20</v>
      </c>
    </row>
    <row r="308" customFormat="false" ht="13.9" hidden="false" customHeight="true" outlineLevel="0" collapsed="false">
      <c r="A308" s="1" t="n">
        <v>5</v>
      </c>
      <c r="B308" s="1" t="n">
        <v>2</v>
      </c>
      <c r="C308" s="1" t="n">
        <v>2</v>
      </c>
      <c r="D308" s="74" t="s">
        <v>205</v>
      </c>
      <c r="E308" s="10" t="n">
        <v>630</v>
      </c>
      <c r="F308" s="10" t="s">
        <v>120</v>
      </c>
      <c r="G308" s="11" t="n">
        <v>52.9</v>
      </c>
      <c r="H308" s="11" t="n">
        <v>3231.23</v>
      </c>
      <c r="I308" s="11" t="n">
        <v>1105</v>
      </c>
      <c r="J308" s="11" t="n">
        <v>10197.35</v>
      </c>
      <c r="K308" s="11" t="n">
        <v>4587</v>
      </c>
      <c r="L308" s="11"/>
      <c r="M308" s="11"/>
      <c r="N308" s="11"/>
      <c r="O308" s="11"/>
      <c r="P308" s="11" t="n">
        <f aca="false">K308+SUM(L308:O308)</f>
        <v>4587</v>
      </c>
      <c r="Q308" s="11"/>
      <c r="R308" s="12" t="n">
        <f aca="false">Q308/$P308</f>
        <v>0</v>
      </c>
      <c r="S308" s="11"/>
      <c r="T308" s="12" t="n">
        <f aca="false">S308/$P308</f>
        <v>0</v>
      </c>
      <c r="U308" s="11"/>
      <c r="V308" s="12" t="n">
        <f aca="false">U308/$P308</f>
        <v>0</v>
      </c>
      <c r="W308" s="11"/>
      <c r="X308" s="12" t="n">
        <f aca="false">W308/$P308</f>
        <v>0</v>
      </c>
      <c r="Y308" s="11" t="n">
        <f aca="false">K308</f>
        <v>4587</v>
      </c>
      <c r="Z308" s="11" t="n">
        <f aca="false">Y308</f>
        <v>4587</v>
      </c>
    </row>
    <row r="309" customFormat="false" ht="13.9" hidden="false" customHeight="true" outlineLevel="0" collapsed="false">
      <c r="A309" s="1" t="n">
        <v>5</v>
      </c>
      <c r="B309" s="1" t="n">
        <v>2</v>
      </c>
      <c r="C309" s="1" t="n">
        <v>2</v>
      </c>
      <c r="D309" s="75" t="s">
        <v>21</v>
      </c>
      <c r="E309" s="35" t="n">
        <v>41</v>
      </c>
      <c r="F309" s="35" t="s">
        <v>23</v>
      </c>
      <c r="G309" s="36" t="n">
        <f aca="false">SUM(G308:G308)</f>
        <v>52.9</v>
      </c>
      <c r="H309" s="36" t="n">
        <f aca="false">SUM(H308:H308)</f>
        <v>3231.23</v>
      </c>
      <c r="I309" s="36" t="n">
        <f aca="false">SUM(I308:I308)</f>
        <v>1105</v>
      </c>
      <c r="J309" s="36" t="n">
        <f aca="false">SUM(J308:J308)</f>
        <v>10197.35</v>
      </c>
      <c r="K309" s="36" t="n">
        <f aca="false">SUM(K308:K308)</f>
        <v>4587</v>
      </c>
      <c r="L309" s="36" t="n">
        <f aca="false">SUM(L308:L308)</f>
        <v>0</v>
      </c>
      <c r="M309" s="36" t="n">
        <f aca="false">SUM(M308:M308)</f>
        <v>0</v>
      </c>
      <c r="N309" s="36" t="n">
        <f aca="false">SUM(N308:N308)</f>
        <v>0</v>
      </c>
      <c r="O309" s="36" t="n">
        <f aca="false">SUM(O308:O308)</f>
        <v>0</v>
      </c>
      <c r="P309" s="36" t="n">
        <f aca="false">SUM(P308:P308)</f>
        <v>4587</v>
      </c>
      <c r="Q309" s="36" t="n">
        <f aca="false">SUM(Q308:Q308)</f>
        <v>0</v>
      </c>
      <c r="R309" s="37" t="n">
        <f aca="false">Q309/$P309</f>
        <v>0</v>
      </c>
      <c r="S309" s="36" t="n">
        <f aca="false">SUM(S308:S308)</f>
        <v>0</v>
      </c>
      <c r="T309" s="37" t="n">
        <f aca="false">S309/$P309</f>
        <v>0</v>
      </c>
      <c r="U309" s="36" t="n">
        <f aca="false">SUM(U308:U308)</f>
        <v>0</v>
      </c>
      <c r="V309" s="37" t="n">
        <f aca="false">U309/$P309</f>
        <v>0</v>
      </c>
      <c r="W309" s="36" t="n">
        <f aca="false">SUM(W308:W308)</f>
        <v>0</v>
      </c>
      <c r="X309" s="37" t="n">
        <f aca="false">W309/$P309</f>
        <v>0</v>
      </c>
      <c r="Y309" s="36" t="n">
        <f aca="false">SUM(Y308:Y308)</f>
        <v>4587</v>
      </c>
      <c r="Z309" s="36" t="n">
        <f aca="false">SUM(Z308:Z308)</f>
        <v>4587</v>
      </c>
    </row>
    <row r="310" customFormat="false" ht="13.9" hidden="false" customHeight="true" outlineLevel="0" collapsed="false">
      <c r="A310" s="1" t="n">
        <v>5</v>
      </c>
      <c r="B310" s="1" t="n">
        <v>2</v>
      </c>
      <c r="C310" s="1" t="n">
        <v>2</v>
      </c>
      <c r="D310" s="77"/>
      <c r="E310" s="78"/>
      <c r="F310" s="13" t="s">
        <v>23</v>
      </c>
      <c r="G310" s="14" t="n">
        <f aca="false">G309</f>
        <v>52.9</v>
      </c>
      <c r="H310" s="14" t="n">
        <f aca="false">H309</f>
        <v>3231.23</v>
      </c>
      <c r="I310" s="14" t="n">
        <f aca="false">I309</f>
        <v>1105</v>
      </c>
      <c r="J310" s="14" t="n">
        <f aca="false">J309</f>
        <v>10197.35</v>
      </c>
      <c r="K310" s="14" t="n">
        <f aca="false">K309</f>
        <v>4587</v>
      </c>
      <c r="L310" s="14" t="n">
        <f aca="false">L309</f>
        <v>0</v>
      </c>
      <c r="M310" s="14" t="n">
        <f aca="false">M309</f>
        <v>0</v>
      </c>
      <c r="N310" s="14" t="n">
        <f aca="false">N309</f>
        <v>0</v>
      </c>
      <c r="O310" s="14" t="n">
        <f aca="false">O309</f>
        <v>0</v>
      </c>
      <c r="P310" s="14" t="n">
        <f aca="false">P309</f>
        <v>4587</v>
      </c>
      <c r="Q310" s="14" t="n">
        <f aca="false">Q309</f>
        <v>0</v>
      </c>
      <c r="R310" s="15" t="n">
        <f aca="false">Q310/$P310</f>
        <v>0</v>
      </c>
      <c r="S310" s="14" t="n">
        <f aca="false">S309</f>
        <v>0</v>
      </c>
      <c r="T310" s="15" t="n">
        <f aca="false">S310/$P310</f>
        <v>0</v>
      </c>
      <c r="U310" s="14" t="n">
        <f aca="false">U309</f>
        <v>0</v>
      </c>
      <c r="V310" s="15" t="n">
        <f aca="false">U310/$P310</f>
        <v>0</v>
      </c>
      <c r="W310" s="14" t="n">
        <f aca="false">W309</f>
        <v>0</v>
      </c>
      <c r="X310" s="15" t="n">
        <f aca="false">W310/$P310</f>
        <v>0</v>
      </c>
      <c r="Y310" s="14" t="n">
        <f aca="false">Y309</f>
        <v>4587</v>
      </c>
      <c r="Z310" s="14" t="n">
        <f aca="false">Z309</f>
        <v>4587</v>
      </c>
    </row>
    <row r="312" customFormat="false" ht="13.9" hidden="false" customHeight="true" outlineLevel="0" collapsed="false">
      <c r="E312" s="39" t="s">
        <v>56</v>
      </c>
      <c r="F312" s="17" t="s">
        <v>206</v>
      </c>
      <c r="G312" s="110"/>
      <c r="H312" s="110" t="n">
        <v>550</v>
      </c>
      <c r="I312" s="40" t="n">
        <v>245</v>
      </c>
      <c r="J312" s="40" t="n">
        <v>1441.24</v>
      </c>
      <c r="K312" s="40" t="n">
        <v>3485</v>
      </c>
      <c r="L312" s="40"/>
      <c r="M312" s="40"/>
      <c r="N312" s="40"/>
      <c r="O312" s="40"/>
      <c r="P312" s="40" t="n">
        <f aca="false">K312+SUM(L312:O312)</f>
        <v>3485</v>
      </c>
      <c r="Q312" s="40"/>
      <c r="R312" s="41" t="n">
        <f aca="false">Q312/$P312</f>
        <v>0</v>
      </c>
      <c r="S312" s="40"/>
      <c r="T312" s="41" t="n">
        <f aca="false">S312/$P312</f>
        <v>0</v>
      </c>
      <c r="U312" s="40"/>
      <c r="V312" s="41" t="n">
        <f aca="false">U312/$P312</f>
        <v>0</v>
      </c>
      <c r="W312" s="40"/>
      <c r="X312" s="42" t="n">
        <f aca="false">W312/$P312</f>
        <v>0</v>
      </c>
      <c r="Y312" s="40" t="n">
        <f aca="false">K312</f>
        <v>3485</v>
      </c>
      <c r="Z312" s="43" t="n">
        <f aca="false">Y312</f>
        <v>3485</v>
      </c>
    </row>
    <row r="313" customFormat="false" ht="13.9" hidden="false" customHeight="true" outlineLevel="0" collapsed="false">
      <c r="E313" s="52"/>
      <c r="F313" s="85" t="s">
        <v>207</v>
      </c>
      <c r="G313" s="86"/>
      <c r="H313" s="86"/>
      <c r="I313" s="54"/>
      <c r="J313" s="54" t="n">
        <v>4930</v>
      </c>
      <c r="K313" s="54" t="n">
        <v>250</v>
      </c>
      <c r="L313" s="54"/>
      <c r="M313" s="54"/>
      <c r="N313" s="54"/>
      <c r="O313" s="54"/>
      <c r="P313" s="54"/>
      <c r="Q313" s="54"/>
      <c r="R313" s="55"/>
      <c r="S313" s="54"/>
      <c r="T313" s="55"/>
      <c r="U313" s="54"/>
      <c r="V313" s="55"/>
      <c r="W313" s="54"/>
      <c r="X313" s="56"/>
      <c r="Y313" s="54" t="n">
        <v>250</v>
      </c>
      <c r="Z313" s="57" t="n">
        <v>250</v>
      </c>
    </row>
    <row r="315" customFormat="false" ht="13.9" hidden="false" customHeight="true" outlineLevel="0" collapsed="false">
      <c r="D315" s="60" t="s">
        <v>208</v>
      </c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1"/>
      <c r="S315" s="60"/>
      <c r="T315" s="61"/>
      <c r="U315" s="60"/>
      <c r="V315" s="61"/>
      <c r="W315" s="60"/>
      <c r="X315" s="61"/>
      <c r="Y315" s="60"/>
      <c r="Z315" s="60"/>
    </row>
    <row r="316" customFormat="false" ht="13.9" hidden="false" customHeight="true" outlineLevel="0" collapsed="false">
      <c r="D316" s="7" t="s">
        <v>32</v>
      </c>
      <c r="E316" s="7" t="s">
        <v>33</v>
      </c>
      <c r="F316" s="7" t="s">
        <v>34</v>
      </c>
      <c r="G316" s="7" t="s">
        <v>1</v>
      </c>
      <c r="H316" s="7" t="s">
        <v>2</v>
      </c>
      <c r="I316" s="7" t="s">
        <v>3</v>
      </c>
      <c r="J316" s="7" t="s">
        <v>4</v>
      </c>
      <c r="K316" s="7" t="s">
        <v>5</v>
      </c>
      <c r="L316" s="7" t="s">
        <v>6</v>
      </c>
      <c r="M316" s="7" t="s">
        <v>7</v>
      </c>
      <c r="N316" s="7" t="s">
        <v>8</v>
      </c>
      <c r="O316" s="7" t="s">
        <v>9</v>
      </c>
      <c r="P316" s="7" t="s">
        <v>10</v>
      </c>
      <c r="Q316" s="7" t="s">
        <v>11</v>
      </c>
      <c r="R316" s="8" t="s">
        <v>12</v>
      </c>
      <c r="S316" s="7" t="s">
        <v>13</v>
      </c>
      <c r="T316" s="8" t="s">
        <v>14</v>
      </c>
      <c r="U316" s="7" t="s">
        <v>15</v>
      </c>
      <c r="V316" s="8" t="s">
        <v>16</v>
      </c>
      <c r="W316" s="7" t="s">
        <v>17</v>
      </c>
      <c r="X316" s="8" t="s">
        <v>18</v>
      </c>
      <c r="Y316" s="7" t="s">
        <v>19</v>
      </c>
      <c r="Z316" s="7" t="s">
        <v>20</v>
      </c>
    </row>
    <row r="317" customFormat="false" ht="13.9" hidden="false" customHeight="true" outlineLevel="0" collapsed="false">
      <c r="A317" s="1" t="n">
        <v>5</v>
      </c>
      <c r="B317" s="1" t="n">
        <v>2</v>
      </c>
      <c r="C317" s="1" t="n">
        <v>3</v>
      </c>
      <c r="D317" s="122" t="s">
        <v>205</v>
      </c>
      <c r="E317" s="10" t="n">
        <v>610</v>
      </c>
      <c r="F317" s="10" t="s">
        <v>118</v>
      </c>
      <c r="G317" s="11" t="n">
        <v>0</v>
      </c>
      <c r="H317" s="11" t="n">
        <v>0</v>
      </c>
      <c r="I317" s="11" t="n">
        <v>0</v>
      </c>
      <c r="J317" s="11" t="n">
        <v>6042.59</v>
      </c>
      <c r="K317" s="11" t="n">
        <v>0</v>
      </c>
      <c r="L317" s="11"/>
      <c r="M317" s="11"/>
      <c r="N317" s="11"/>
      <c r="O317" s="11"/>
      <c r="P317" s="11" t="n">
        <f aca="false">K317+SUM(L317:O317)</f>
        <v>0</v>
      </c>
      <c r="Q317" s="11"/>
      <c r="R317" s="12" t="e">
        <f aca="false">Q317/$P317</f>
        <v>#DIV/0!</v>
      </c>
      <c r="S317" s="11"/>
      <c r="T317" s="12" t="e">
        <f aca="false">S317/$P317</f>
        <v>#DIV/0!</v>
      </c>
      <c r="U317" s="11"/>
      <c r="V317" s="12" t="e">
        <f aca="false">U317/$P317</f>
        <v>#DIV/0!</v>
      </c>
      <c r="W317" s="11"/>
      <c r="X317" s="12" t="e">
        <f aca="false">W317/$P317</f>
        <v>#DIV/0!</v>
      </c>
      <c r="Y317" s="11" t="n">
        <v>0</v>
      </c>
      <c r="Z317" s="11" t="n">
        <f aca="false">Y317</f>
        <v>0</v>
      </c>
    </row>
    <row r="318" customFormat="false" ht="13.9" hidden="false" customHeight="true" outlineLevel="0" collapsed="false">
      <c r="A318" s="1" t="n">
        <v>5</v>
      </c>
      <c r="B318" s="1" t="n">
        <v>2</v>
      </c>
      <c r="C318" s="1" t="n">
        <v>3</v>
      </c>
      <c r="D318" s="122"/>
      <c r="E318" s="10" t="n">
        <v>620</v>
      </c>
      <c r="F318" s="10" t="s">
        <v>119</v>
      </c>
      <c r="G318" s="11" t="n">
        <v>0</v>
      </c>
      <c r="H318" s="11" t="n">
        <v>0</v>
      </c>
      <c r="I318" s="11" t="n">
        <v>0</v>
      </c>
      <c r="J318" s="11" t="n">
        <v>2247.7</v>
      </c>
      <c r="K318" s="11" t="n">
        <v>0</v>
      </c>
      <c r="L318" s="11"/>
      <c r="M318" s="11"/>
      <c r="N318" s="11"/>
      <c r="O318" s="11"/>
      <c r="P318" s="11" t="n">
        <f aca="false">K318+SUM(L318:O318)</f>
        <v>0</v>
      </c>
      <c r="Q318" s="11"/>
      <c r="R318" s="12" t="e">
        <f aca="false">Q318/$P318</f>
        <v>#DIV/0!</v>
      </c>
      <c r="S318" s="11"/>
      <c r="T318" s="12" t="e">
        <f aca="false">S318/$P318</f>
        <v>#DIV/0!</v>
      </c>
      <c r="U318" s="11"/>
      <c r="V318" s="12" t="e">
        <f aca="false">U318/$P318</f>
        <v>#DIV/0!</v>
      </c>
      <c r="W318" s="11"/>
      <c r="X318" s="12" t="e">
        <f aca="false">W318/$P318</f>
        <v>#DIV/0!</v>
      </c>
      <c r="Y318" s="11" t="n">
        <v>0</v>
      </c>
      <c r="Z318" s="11" t="n">
        <f aca="false">Y318</f>
        <v>0</v>
      </c>
    </row>
    <row r="319" customFormat="false" ht="13.9" hidden="false" customHeight="true" outlineLevel="0" collapsed="false">
      <c r="A319" s="1" t="n">
        <v>5</v>
      </c>
      <c r="B319" s="1" t="n">
        <v>2</v>
      </c>
      <c r="C319" s="1" t="n">
        <v>3</v>
      </c>
      <c r="D319" s="100" t="s">
        <v>21</v>
      </c>
      <c r="E319" s="76" t="s">
        <v>197</v>
      </c>
      <c r="F319" s="35" t="s">
        <v>209</v>
      </c>
      <c r="G319" s="36" t="n">
        <f aca="false">SUM(G317:G318)</f>
        <v>0</v>
      </c>
      <c r="H319" s="36" t="n">
        <f aca="false">SUM(H317:H318)</f>
        <v>0</v>
      </c>
      <c r="I319" s="36" t="n">
        <f aca="false">SUM(I317:I318)</f>
        <v>0</v>
      </c>
      <c r="J319" s="36" t="n">
        <f aca="false">SUM(J317:J318)</f>
        <v>8290.29</v>
      </c>
      <c r="K319" s="36" t="n">
        <f aca="false">SUM(K317:K318)</f>
        <v>0</v>
      </c>
      <c r="L319" s="36" t="n">
        <f aca="false">SUM(L317:L318)</f>
        <v>0</v>
      </c>
      <c r="M319" s="36" t="n">
        <f aca="false">SUM(M317:M318)</f>
        <v>0</v>
      </c>
      <c r="N319" s="36" t="n">
        <f aca="false">SUM(N317:N318)</f>
        <v>0</v>
      </c>
      <c r="O319" s="36" t="n">
        <f aca="false">SUM(O317:O318)</f>
        <v>0</v>
      </c>
      <c r="P319" s="36" t="n">
        <f aca="false">SUM(P317:P318)</f>
        <v>0</v>
      </c>
      <c r="Q319" s="36" t="n">
        <f aca="false">SUM(Q317:Q318)</f>
        <v>0</v>
      </c>
      <c r="R319" s="37" t="e">
        <f aca="false">Q319/$P319</f>
        <v>#DIV/0!</v>
      </c>
      <c r="S319" s="36" t="n">
        <f aca="false">SUM(S317:S318)</f>
        <v>0</v>
      </c>
      <c r="T319" s="37" t="e">
        <f aca="false">S319/$P319</f>
        <v>#DIV/0!</v>
      </c>
      <c r="U319" s="36" t="n">
        <f aca="false">SUM(U317:U318)</f>
        <v>0</v>
      </c>
      <c r="V319" s="37" t="e">
        <f aca="false">U319/$P319</f>
        <v>#DIV/0!</v>
      </c>
      <c r="W319" s="36" t="n">
        <f aca="false">SUM(W317:W318)</f>
        <v>0</v>
      </c>
      <c r="X319" s="37" t="e">
        <f aca="false">W319/$P319</f>
        <v>#DIV/0!</v>
      </c>
      <c r="Y319" s="36" t="n">
        <f aca="false">SUM(Y317:Y318)</f>
        <v>0</v>
      </c>
      <c r="Z319" s="36" t="n">
        <f aca="false">SUM(Z317:Z318)</f>
        <v>0</v>
      </c>
    </row>
    <row r="320" customFormat="false" ht="13.9" hidden="false" customHeight="true" outlineLevel="0" collapsed="false">
      <c r="A320" s="1" t="n">
        <v>5</v>
      </c>
      <c r="B320" s="1" t="n">
        <v>2</v>
      </c>
      <c r="C320" s="1" t="n">
        <v>3</v>
      </c>
      <c r="D320" s="122" t="s">
        <v>205</v>
      </c>
      <c r="E320" s="10" t="n">
        <v>610</v>
      </c>
      <c r="F320" s="10" t="s">
        <v>118</v>
      </c>
      <c r="G320" s="11" t="n">
        <v>101.64</v>
      </c>
      <c r="H320" s="11" t="n">
        <v>4962.93</v>
      </c>
      <c r="I320" s="11" t="n">
        <v>2269</v>
      </c>
      <c r="J320" s="11" t="n">
        <v>4162.46</v>
      </c>
      <c r="K320" s="11" t="n">
        <v>2450</v>
      </c>
      <c r="L320" s="11"/>
      <c r="M320" s="11"/>
      <c r="N320" s="11"/>
      <c r="O320" s="11"/>
      <c r="P320" s="11" t="n">
        <f aca="false">K320+SUM(L320:O320)</f>
        <v>2450</v>
      </c>
      <c r="Q320" s="11"/>
      <c r="R320" s="12" t="n">
        <f aca="false">Q320/$P320</f>
        <v>0</v>
      </c>
      <c r="S320" s="11"/>
      <c r="T320" s="12" t="n">
        <f aca="false">S320/$P320</f>
        <v>0</v>
      </c>
      <c r="U320" s="11"/>
      <c r="V320" s="12" t="n">
        <f aca="false">U320/$P320</f>
        <v>0</v>
      </c>
      <c r="W320" s="11"/>
      <c r="X320" s="12" t="n">
        <f aca="false">W320/$P320</f>
        <v>0</v>
      </c>
      <c r="Y320" s="11" t="n">
        <f aca="false">K320</f>
        <v>2450</v>
      </c>
      <c r="Z320" s="11" t="n">
        <f aca="false">Y320</f>
        <v>2450</v>
      </c>
    </row>
    <row r="321" customFormat="false" ht="13.9" hidden="false" customHeight="true" outlineLevel="0" collapsed="false">
      <c r="A321" s="1" t="n">
        <v>5</v>
      </c>
      <c r="B321" s="1" t="n">
        <v>2</v>
      </c>
      <c r="C321" s="1" t="n">
        <v>3</v>
      </c>
      <c r="D321" s="122"/>
      <c r="E321" s="10" t="n">
        <v>620</v>
      </c>
      <c r="F321" s="10" t="s">
        <v>119</v>
      </c>
      <c r="G321" s="11" t="n">
        <v>35.48</v>
      </c>
      <c r="H321" s="11" t="n">
        <v>1411.87</v>
      </c>
      <c r="I321" s="11" t="n">
        <v>703</v>
      </c>
      <c r="J321" s="11" t="n">
        <v>1246.9</v>
      </c>
      <c r="K321" s="11" t="n">
        <v>857</v>
      </c>
      <c r="L321" s="11"/>
      <c r="M321" s="11"/>
      <c r="N321" s="11"/>
      <c r="O321" s="11"/>
      <c r="P321" s="11" t="n">
        <f aca="false">K321+SUM(L321:O321)</f>
        <v>857</v>
      </c>
      <c r="Q321" s="11"/>
      <c r="R321" s="12" t="n">
        <f aca="false">Q321/$P321</f>
        <v>0</v>
      </c>
      <c r="S321" s="11"/>
      <c r="T321" s="12" t="n">
        <f aca="false">S321/$P321</f>
        <v>0</v>
      </c>
      <c r="U321" s="11"/>
      <c r="V321" s="12" t="n">
        <f aca="false">U321/$P321</f>
        <v>0</v>
      </c>
      <c r="W321" s="11"/>
      <c r="X321" s="12" t="n">
        <f aca="false">W321/$P321</f>
        <v>0</v>
      </c>
      <c r="Y321" s="11" t="n">
        <f aca="false">K321</f>
        <v>857</v>
      </c>
      <c r="Z321" s="11" t="n">
        <f aca="false">Y321</f>
        <v>857</v>
      </c>
    </row>
    <row r="322" customFormat="false" ht="13.9" hidden="false" customHeight="true" outlineLevel="0" collapsed="false">
      <c r="A322" s="1" t="n">
        <v>5</v>
      </c>
      <c r="B322" s="1" t="n">
        <v>2</v>
      </c>
      <c r="C322" s="1" t="n">
        <v>3</v>
      </c>
      <c r="D322" s="122"/>
      <c r="E322" s="10" t="n">
        <v>630</v>
      </c>
      <c r="F322" s="10" t="s">
        <v>120</v>
      </c>
      <c r="G322" s="11" t="n">
        <v>1.28</v>
      </c>
      <c r="H322" s="11" t="n">
        <v>43.84</v>
      </c>
      <c r="I322" s="11" t="n">
        <v>171</v>
      </c>
      <c r="J322" s="11" t="n">
        <v>922.62</v>
      </c>
      <c r="K322" s="11" t="n">
        <v>23</v>
      </c>
      <c r="L322" s="11"/>
      <c r="M322" s="11"/>
      <c r="N322" s="11"/>
      <c r="O322" s="11"/>
      <c r="P322" s="11" t="n">
        <f aca="false">K322+SUM(L322:O322)</f>
        <v>23</v>
      </c>
      <c r="Q322" s="11"/>
      <c r="R322" s="12" t="n">
        <f aca="false">Q322/$P322</f>
        <v>0</v>
      </c>
      <c r="S322" s="11"/>
      <c r="T322" s="12" t="n">
        <f aca="false">S322/$P322</f>
        <v>0</v>
      </c>
      <c r="U322" s="11"/>
      <c r="V322" s="12" t="n">
        <f aca="false">U322/$P322</f>
        <v>0</v>
      </c>
      <c r="W322" s="11"/>
      <c r="X322" s="12" t="n">
        <f aca="false">W322/$P322</f>
        <v>0</v>
      </c>
      <c r="Y322" s="11" t="n">
        <v>24</v>
      </c>
      <c r="Z322" s="11" t="n">
        <v>28</v>
      </c>
    </row>
    <row r="323" customFormat="false" ht="13.9" hidden="false" customHeight="true" outlineLevel="0" collapsed="false">
      <c r="A323" s="1" t="n">
        <v>5</v>
      </c>
      <c r="B323" s="1" t="n">
        <v>2</v>
      </c>
      <c r="C323" s="1" t="n">
        <v>3</v>
      </c>
      <c r="D323" s="100" t="s">
        <v>21</v>
      </c>
      <c r="E323" s="35" t="n">
        <v>41</v>
      </c>
      <c r="F323" s="35" t="s">
        <v>23</v>
      </c>
      <c r="G323" s="36" t="n">
        <f aca="false">SUM(G320:G322)</f>
        <v>138.4</v>
      </c>
      <c r="H323" s="36" t="n">
        <f aca="false">SUM(H320:H322)</f>
        <v>6418.64</v>
      </c>
      <c r="I323" s="36" t="n">
        <f aca="false">SUM(I320:I322)</f>
        <v>3143</v>
      </c>
      <c r="J323" s="36" t="n">
        <f aca="false">SUM(J320:J322)</f>
        <v>6331.98</v>
      </c>
      <c r="K323" s="36" t="n">
        <f aca="false">SUM(K320:K322)</f>
        <v>3330</v>
      </c>
      <c r="L323" s="36" t="n">
        <f aca="false">SUM(L320:L322)</f>
        <v>0</v>
      </c>
      <c r="M323" s="36" t="n">
        <f aca="false">SUM(M320:M322)</f>
        <v>0</v>
      </c>
      <c r="N323" s="36" t="n">
        <f aca="false">SUM(N320:N322)</f>
        <v>0</v>
      </c>
      <c r="O323" s="36" t="n">
        <f aca="false">SUM(O320:O322)</f>
        <v>0</v>
      </c>
      <c r="P323" s="36" t="n">
        <f aca="false">SUM(P320:P322)</f>
        <v>3330</v>
      </c>
      <c r="Q323" s="36" t="n">
        <f aca="false">SUM(Q320:Q322)</f>
        <v>0</v>
      </c>
      <c r="R323" s="37" t="n">
        <f aca="false">Q323/$P323</f>
        <v>0</v>
      </c>
      <c r="S323" s="36" t="n">
        <f aca="false">SUM(S320:S322)</f>
        <v>0</v>
      </c>
      <c r="T323" s="37" t="n">
        <f aca="false">S323/$P323</f>
        <v>0</v>
      </c>
      <c r="U323" s="36" t="n">
        <f aca="false">SUM(U320:U322)</f>
        <v>0</v>
      </c>
      <c r="V323" s="37" t="n">
        <f aca="false">U323/$P323</f>
        <v>0</v>
      </c>
      <c r="W323" s="36" t="n">
        <f aca="false">SUM(W320:W322)</f>
        <v>0</v>
      </c>
      <c r="X323" s="37" t="n">
        <f aca="false">W323/$P323</f>
        <v>0</v>
      </c>
      <c r="Y323" s="36" t="n">
        <f aca="false">SUM(Y320:Y322)</f>
        <v>3331</v>
      </c>
      <c r="Z323" s="36" t="n">
        <f aca="false">SUM(Z320:Z322)</f>
        <v>3335</v>
      </c>
    </row>
    <row r="324" customFormat="false" ht="13.9" hidden="false" customHeight="true" outlineLevel="0" collapsed="false">
      <c r="A324" s="1" t="n">
        <v>5</v>
      </c>
      <c r="B324" s="1" t="n">
        <v>2</v>
      </c>
      <c r="C324" s="1" t="n">
        <v>3</v>
      </c>
      <c r="D324" s="123" t="s">
        <v>205</v>
      </c>
      <c r="E324" s="10" t="n">
        <v>640</v>
      </c>
      <c r="F324" s="10" t="s">
        <v>121</v>
      </c>
      <c r="G324" s="11" t="n">
        <v>0</v>
      </c>
      <c r="H324" s="11" t="n">
        <v>0</v>
      </c>
      <c r="I324" s="11" t="n">
        <v>0</v>
      </c>
      <c r="J324" s="11" t="n">
        <v>138.36</v>
      </c>
      <c r="K324" s="11" t="n">
        <v>0</v>
      </c>
      <c r="L324" s="11"/>
      <c r="M324" s="11"/>
      <c r="N324" s="11"/>
      <c r="O324" s="11"/>
      <c r="P324" s="11" t="n">
        <f aca="false">K324+SUM(L324:O324)</f>
        <v>0</v>
      </c>
      <c r="Q324" s="11"/>
      <c r="R324" s="12" t="e">
        <f aca="false">Q324/$P324</f>
        <v>#DIV/0!</v>
      </c>
      <c r="S324" s="11"/>
      <c r="T324" s="12" t="e">
        <f aca="false">S324/$P324</f>
        <v>#DIV/0!</v>
      </c>
      <c r="U324" s="11"/>
      <c r="V324" s="12" t="e">
        <f aca="false">U324/$P324</f>
        <v>#DIV/0!</v>
      </c>
      <c r="W324" s="11"/>
      <c r="X324" s="12" t="e">
        <f aca="false">W324/$P324</f>
        <v>#DIV/0!</v>
      </c>
      <c r="Y324" s="11" t="n">
        <v>0</v>
      </c>
      <c r="Z324" s="11" t="n">
        <v>0</v>
      </c>
    </row>
    <row r="325" customFormat="false" ht="13.9" hidden="false" customHeight="true" outlineLevel="0" collapsed="false">
      <c r="A325" s="1" t="n">
        <v>5</v>
      </c>
      <c r="B325" s="1" t="n">
        <v>2</v>
      </c>
      <c r="C325" s="1" t="n">
        <v>3</v>
      </c>
      <c r="D325" s="100" t="s">
        <v>21</v>
      </c>
      <c r="E325" s="35" t="n">
        <v>72</v>
      </c>
      <c r="F325" s="35" t="s">
        <v>25</v>
      </c>
      <c r="G325" s="36" t="n">
        <f aca="false">SUM(G324:G324)</f>
        <v>0</v>
      </c>
      <c r="H325" s="36" t="n">
        <f aca="false">SUM(H324:H324)</f>
        <v>0</v>
      </c>
      <c r="I325" s="36" t="n">
        <f aca="false">SUM(I324:I324)</f>
        <v>0</v>
      </c>
      <c r="J325" s="36" t="n">
        <f aca="false">SUM(J324:J324)</f>
        <v>138.36</v>
      </c>
      <c r="K325" s="36" t="n">
        <f aca="false">SUM(K324:K324)</f>
        <v>0</v>
      </c>
      <c r="L325" s="36" t="n">
        <f aca="false">SUM(L324:L324)</f>
        <v>0</v>
      </c>
      <c r="M325" s="36" t="n">
        <f aca="false">SUM(M324:M324)</f>
        <v>0</v>
      </c>
      <c r="N325" s="36" t="n">
        <f aca="false">SUM(N324:N324)</f>
        <v>0</v>
      </c>
      <c r="O325" s="36" t="n">
        <f aca="false">SUM(O324:O324)</f>
        <v>0</v>
      </c>
      <c r="P325" s="36" t="n">
        <f aca="false">SUM(P324:P324)</f>
        <v>0</v>
      </c>
      <c r="Q325" s="36" t="n">
        <f aca="false">SUM(Q324:Q324)</f>
        <v>0</v>
      </c>
      <c r="R325" s="37" t="e">
        <f aca="false">Q325/$P325</f>
        <v>#DIV/0!</v>
      </c>
      <c r="S325" s="36" t="n">
        <f aca="false">SUM(S324:S324)</f>
        <v>0</v>
      </c>
      <c r="T325" s="37" t="e">
        <f aca="false">S325/$P325</f>
        <v>#DIV/0!</v>
      </c>
      <c r="U325" s="36" t="n">
        <f aca="false">SUM(U324:U324)</f>
        <v>0</v>
      </c>
      <c r="V325" s="37" t="e">
        <f aca="false">U325/$P325</f>
        <v>#DIV/0!</v>
      </c>
      <c r="W325" s="36" t="n">
        <f aca="false">SUM(W324:W324)</f>
        <v>0</v>
      </c>
      <c r="X325" s="37" t="e">
        <f aca="false">W325/$P325</f>
        <v>#DIV/0!</v>
      </c>
      <c r="Y325" s="36" t="n">
        <f aca="false">SUM(Y324:Y324)</f>
        <v>0</v>
      </c>
      <c r="Z325" s="36" t="n">
        <f aca="false">SUM(Z324:Z324)</f>
        <v>0</v>
      </c>
    </row>
    <row r="326" customFormat="false" ht="13.9" hidden="false" customHeight="true" outlineLevel="0" collapsed="false">
      <c r="A326" s="1" t="n">
        <v>5</v>
      </c>
      <c r="B326" s="1" t="n">
        <v>2</v>
      </c>
      <c r="C326" s="1" t="n">
        <v>3</v>
      </c>
      <c r="D326" s="17"/>
      <c r="E326" s="18"/>
      <c r="F326" s="13" t="s">
        <v>113</v>
      </c>
      <c r="G326" s="14" t="n">
        <f aca="false">G319+G323+G325</f>
        <v>138.4</v>
      </c>
      <c r="H326" s="14" t="n">
        <f aca="false">H319+H323+H325</f>
        <v>6418.64</v>
      </c>
      <c r="I326" s="14" t="n">
        <f aca="false">I319+I323+I325</f>
        <v>3143</v>
      </c>
      <c r="J326" s="14" t="n">
        <f aca="false">J319+J323+J325</f>
        <v>14760.63</v>
      </c>
      <c r="K326" s="14" t="n">
        <f aca="false">K319+K323+K325</f>
        <v>3330</v>
      </c>
      <c r="L326" s="14" t="n">
        <f aca="false">L319+L323+L325</f>
        <v>0</v>
      </c>
      <c r="M326" s="14" t="n">
        <f aca="false">M319+M323+M325</f>
        <v>0</v>
      </c>
      <c r="N326" s="14" t="n">
        <f aca="false">N319+N323+N325</f>
        <v>0</v>
      </c>
      <c r="O326" s="14" t="n">
        <f aca="false">O319+O323+O325</f>
        <v>0</v>
      </c>
      <c r="P326" s="14" t="n">
        <f aca="false">P319+P323+P325</f>
        <v>3330</v>
      </c>
      <c r="Q326" s="14" t="n">
        <f aca="false">Q319+Q323+Q325</f>
        <v>0</v>
      </c>
      <c r="R326" s="15" t="n">
        <f aca="false">Q326/$P326</f>
        <v>0</v>
      </c>
      <c r="S326" s="14" t="n">
        <f aca="false">S319+S323+S325</f>
        <v>0</v>
      </c>
      <c r="T326" s="15" t="n">
        <f aca="false">S326/$P326</f>
        <v>0</v>
      </c>
      <c r="U326" s="14" t="n">
        <f aca="false">U319+U323+U325</f>
        <v>0</v>
      </c>
      <c r="V326" s="15" t="n">
        <f aca="false">U326/$P326</f>
        <v>0</v>
      </c>
      <c r="W326" s="14" t="n">
        <f aca="false">W319+W323+W325</f>
        <v>0</v>
      </c>
      <c r="X326" s="15" t="n">
        <f aca="false">W326/$P326</f>
        <v>0</v>
      </c>
      <c r="Y326" s="14" t="n">
        <f aca="false">Y319+Y323+Y325</f>
        <v>3331</v>
      </c>
      <c r="Z326" s="14" t="n">
        <f aca="false">Z319+Z323+Z325</f>
        <v>3335</v>
      </c>
    </row>
    <row r="328" customFormat="false" ht="13.9" hidden="false" customHeight="true" outlineLevel="0" collapsed="false">
      <c r="D328" s="19" t="s">
        <v>210</v>
      </c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20"/>
      <c r="S328" s="19"/>
      <c r="T328" s="20"/>
      <c r="U328" s="19"/>
      <c r="V328" s="20"/>
      <c r="W328" s="19"/>
      <c r="X328" s="20"/>
      <c r="Y328" s="19"/>
      <c r="Z328" s="19"/>
    </row>
    <row r="329" customFormat="false" ht="13.9" hidden="false" customHeight="true" outlineLevel="0" collapsed="false">
      <c r="D329" s="6"/>
      <c r="E329" s="6"/>
      <c r="F329" s="6"/>
      <c r="G329" s="7" t="s">
        <v>1</v>
      </c>
      <c r="H329" s="7" t="s">
        <v>2</v>
      </c>
      <c r="I329" s="7" t="s">
        <v>3</v>
      </c>
      <c r="J329" s="7" t="s">
        <v>4</v>
      </c>
      <c r="K329" s="7" t="s">
        <v>5</v>
      </c>
      <c r="L329" s="7" t="s">
        <v>6</v>
      </c>
      <c r="M329" s="7" t="s">
        <v>7</v>
      </c>
      <c r="N329" s="7" t="s">
        <v>8</v>
      </c>
      <c r="O329" s="7" t="s">
        <v>9</v>
      </c>
      <c r="P329" s="7" t="s">
        <v>10</v>
      </c>
      <c r="Q329" s="7" t="s">
        <v>11</v>
      </c>
      <c r="R329" s="8" t="s">
        <v>12</v>
      </c>
      <c r="S329" s="7" t="s">
        <v>13</v>
      </c>
      <c r="T329" s="8" t="s">
        <v>14</v>
      </c>
      <c r="U329" s="7" t="s">
        <v>15</v>
      </c>
      <c r="V329" s="8" t="s">
        <v>16</v>
      </c>
      <c r="W329" s="7" t="s">
        <v>17</v>
      </c>
      <c r="X329" s="8" t="s">
        <v>18</v>
      </c>
      <c r="Y329" s="7" t="s">
        <v>19</v>
      </c>
      <c r="Z329" s="7" t="s">
        <v>20</v>
      </c>
    </row>
    <row r="330" customFormat="false" ht="13.9" hidden="false" customHeight="true" outlineLevel="0" collapsed="false">
      <c r="A330" s="1" t="n">
        <v>6</v>
      </c>
      <c r="D330" s="21" t="s">
        <v>21</v>
      </c>
      <c r="E330" s="22" t="n">
        <v>111</v>
      </c>
      <c r="F330" s="22" t="s">
        <v>123</v>
      </c>
      <c r="G330" s="23" t="n">
        <f aca="false">G336</f>
        <v>366.13</v>
      </c>
      <c r="H330" s="23" t="n">
        <f aca="false">H336</f>
        <v>0</v>
      </c>
      <c r="I330" s="23" t="n">
        <f aca="false">I336</f>
        <v>0</v>
      </c>
      <c r="J330" s="23" t="n">
        <f aca="false">J336</f>
        <v>0</v>
      </c>
      <c r="K330" s="23" t="n">
        <f aca="false">K336</f>
        <v>0</v>
      </c>
      <c r="L330" s="23" t="n">
        <f aca="false">L336</f>
        <v>0</v>
      </c>
      <c r="M330" s="23" t="n">
        <f aca="false">M336</f>
        <v>0</v>
      </c>
      <c r="N330" s="23" t="n">
        <f aca="false">N336</f>
        <v>0</v>
      </c>
      <c r="O330" s="23" t="n">
        <f aca="false">O336</f>
        <v>0</v>
      </c>
      <c r="P330" s="23" t="n">
        <f aca="false">P336</f>
        <v>0</v>
      </c>
      <c r="Q330" s="23" t="n">
        <f aca="false">Q336</f>
        <v>0</v>
      </c>
      <c r="R330" s="24" t="e">
        <f aca="false">Q330/$P330</f>
        <v>#DIV/0!</v>
      </c>
      <c r="S330" s="23" t="n">
        <f aca="false">S336</f>
        <v>0</v>
      </c>
      <c r="T330" s="24" t="e">
        <f aca="false">S330/$P330</f>
        <v>#DIV/0!</v>
      </c>
      <c r="U330" s="23" t="n">
        <f aca="false">U336</f>
        <v>0</v>
      </c>
      <c r="V330" s="24" t="e">
        <f aca="false">U330/$P330</f>
        <v>#DIV/0!</v>
      </c>
      <c r="W330" s="23" t="n">
        <f aca="false">W336</f>
        <v>0</v>
      </c>
      <c r="X330" s="24" t="e">
        <f aca="false">W330/$P330</f>
        <v>#DIV/0!</v>
      </c>
      <c r="Y330" s="23" t="n">
        <f aca="false">Y336</f>
        <v>0</v>
      </c>
      <c r="Z330" s="23" t="n">
        <f aca="false">Z336</f>
        <v>0</v>
      </c>
    </row>
    <row r="331" customFormat="false" ht="13.9" hidden="false" customHeight="true" outlineLevel="0" collapsed="false">
      <c r="A331" s="1" t="n">
        <v>6</v>
      </c>
      <c r="D331" s="21" t="s">
        <v>21</v>
      </c>
      <c r="E331" s="22" t="n">
        <v>41</v>
      </c>
      <c r="F331" s="22" t="s">
        <v>23</v>
      </c>
      <c r="G331" s="23" t="n">
        <f aca="false">G337+G365+G399</f>
        <v>28532.59</v>
      </c>
      <c r="H331" s="23" t="n">
        <f aca="false">H337+H365+H399</f>
        <v>30235.88</v>
      </c>
      <c r="I331" s="23" t="n">
        <f aca="false">I337+I365+I399</f>
        <v>35412</v>
      </c>
      <c r="J331" s="23" t="n">
        <f aca="false">J337+J365+J399</f>
        <v>39882.36</v>
      </c>
      <c r="K331" s="23" t="n">
        <f aca="false">K337+K365+K399</f>
        <v>45484</v>
      </c>
      <c r="L331" s="23" t="n">
        <f aca="false">L337+L365+L399</f>
        <v>0</v>
      </c>
      <c r="M331" s="23" t="n">
        <f aca="false">M337+M365+M399</f>
        <v>0</v>
      </c>
      <c r="N331" s="23" t="n">
        <f aca="false">N337+N365+N399</f>
        <v>0</v>
      </c>
      <c r="O331" s="23" t="n">
        <f aca="false">O337+O365+O399</f>
        <v>0</v>
      </c>
      <c r="P331" s="23" t="n">
        <f aca="false">P337+P365+P399</f>
        <v>45484</v>
      </c>
      <c r="Q331" s="23" t="n">
        <f aca="false">Q337+Q365+Q399</f>
        <v>0</v>
      </c>
      <c r="R331" s="24" t="n">
        <f aca="false">Q331/$P331</f>
        <v>0</v>
      </c>
      <c r="S331" s="23" t="n">
        <f aca="false">S337+S365+S399</f>
        <v>0</v>
      </c>
      <c r="T331" s="24" t="n">
        <f aca="false">S331/$P331</f>
        <v>0</v>
      </c>
      <c r="U331" s="23" t="n">
        <f aca="false">U337+U365+U399</f>
        <v>0</v>
      </c>
      <c r="V331" s="24" t="n">
        <f aca="false">U331/$P331</f>
        <v>0</v>
      </c>
      <c r="W331" s="23" t="n">
        <f aca="false">W337+W365+W399</f>
        <v>0</v>
      </c>
      <c r="X331" s="24" t="n">
        <f aca="false">W331/$P331</f>
        <v>0</v>
      </c>
      <c r="Y331" s="23" t="n">
        <f aca="false">Y337+Y365+Y399</f>
        <v>44695</v>
      </c>
      <c r="Z331" s="23" t="n">
        <f aca="false">Z337+Z365+Z399</f>
        <v>44695</v>
      </c>
    </row>
    <row r="332" customFormat="false" ht="13.9" hidden="false" customHeight="true" outlineLevel="0" collapsed="false">
      <c r="A332" s="1" t="n">
        <v>6</v>
      </c>
      <c r="D332" s="17"/>
      <c r="E332" s="18"/>
      <c r="F332" s="25" t="s">
        <v>113</v>
      </c>
      <c r="G332" s="26" t="n">
        <f aca="false">SUM(G330:G331)</f>
        <v>28898.72</v>
      </c>
      <c r="H332" s="26" t="n">
        <f aca="false">SUM(H330:H331)</f>
        <v>30235.88</v>
      </c>
      <c r="I332" s="26" t="n">
        <f aca="false">SUM(I330:I331)</f>
        <v>35412</v>
      </c>
      <c r="J332" s="26" t="n">
        <f aca="false">SUM(J330:J331)</f>
        <v>39882.36</v>
      </c>
      <c r="K332" s="26" t="n">
        <f aca="false">SUM(K330:K331)</f>
        <v>45484</v>
      </c>
      <c r="L332" s="26" t="n">
        <f aca="false">SUM(L330:L331)</f>
        <v>0</v>
      </c>
      <c r="M332" s="26" t="n">
        <f aca="false">SUM(M330:M331)</f>
        <v>0</v>
      </c>
      <c r="N332" s="26" t="n">
        <f aca="false">SUM(N330:N331)</f>
        <v>0</v>
      </c>
      <c r="O332" s="26" t="n">
        <f aca="false">SUM(O330:O331)</f>
        <v>0</v>
      </c>
      <c r="P332" s="26" t="n">
        <f aca="false">SUM(P330:P331)</f>
        <v>45484</v>
      </c>
      <c r="Q332" s="26" t="n">
        <f aca="false">SUM(Q330:Q331)</f>
        <v>0</v>
      </c>
      <c r="R332" s="27" t="n">
        <f aca="false">Q332/$P332</f>
        <v>0</v>
      </c>
      <c r="S332" s="26" t="n">
        <f aca="false">SUM(S330:S331)</f>
        <v>0</v>
      </c>
      <c r="T332" s="27" t="n">
        <f aca="false">S332/$P332</f>
        <v>0</v>
      </c>
      <c r="U332" s="26" t="n">
        <f aca="false">SUM(U330:U331)</f>
        <v>0</v>
      </c>
      <c r="V332" s="27" t="n">
        <f aca="false">U332/$P332</f>
        <v>0</v>
      </c>
      <c r="W332" s="26" t="n">
        <f aca="false">SUM(W330:W331)</f>
        <v>0</v>
      </c>
      <c r="X332" s="27" t="n">
        <f aca="false">W332/$P332</f>
        <v>0</v>
      </c>
      <c r="Y332" s="26" t="n">
        <f aca="false">SUM(Y330:Y331)</f>
        <v>44695</v>
      </c>
      <c r="Z332" s="26" t="n">
        <f aca="false">SUM(Z330:Z331)</f>
        <v>44695</v>
      </c>
    </row>
    <row r="334" customFormat="false" ht="13.9" hidden="false" customHeight="true" outlineLevel="0" collapsed="false">
      <c r="D334" s="28" t="s">
        <v>211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9"/>
      <c r="S334" s="28"/>
      <c r="T334" s="29"/>
      <c r="U334" s="28"/>
      <c r="V334" s="29"/>
      <c r="W334" s="28"/>
      <c r="X334" s="29"/>
      <c r="Y334" s="28"/>
      <c r="Z334" s="28"/>
    </row>
    <row r="335" customFormat="false" ht="13.9" hidden="false" customHeight="true" outlineLevel="0" collapsed="false">
      <c r="D335" s="114"/>
      <c r="E335" s="114"/>
      <c r="F335" s="114"/>
      <c r="G335" s="7" t="s">
        <v>1</v>
      </c>
      <c r="H335" s="7" t="s">
        <v>2</v>
      </c>
      <c r="I335" s="7" t="s">
        <v>3</v>
      </c>
      <c r="J335" s="7" t="s">
        <v>4</v>
      </c>
      <c r="K335" s="7" t="s">
        <v>5</v>
      </c>
      <c r="L335" s="7" t="s">
        <v>6</v>
      </c>
      <c r="M335" s="7" t="s">
        <v>7</v>
      </c>
      <c r="N335" s="7" t="s">
        <v>8</v>
      </c>
      <c r="O335" s="7" t="s">
        <v>9</v>
      </c>
      <c r="P335" s="7" t="s">
        <v>10</v>
      </c>
      <c r="Q335" s="7" t="s">
        <v>11</v>
      </c>
      <c r="R335" s="8" t="s">
        <v>12</v>
      </c>
      <c r="S335" s="7" t="s">
        <v>13</v>
      </c>
      <c r="T335" s="8" t="s">
        <v>14</v>
      </c>
      <c r="U335" s="7" t="s">
        <v>15</v>
      </c>
      <c r="V335" s="8" t="s">
        <v>16</v>
      </c>
      <c r="W335" s="7" t="s">
        <v>17</v>
      </c>
      <c r="X335" s="8" t="s">
        <v>18</v>
      </c>
      <c r="Y335" s="7" t="s">
        <v>19</v>
      </c>
      <c r="Z335" s="7" t="s">
        <v>20</v>
      </c>
    </row>
    <row r="336" customFormat="false" ht="13.9" hidden="false" customHeight="true" outlineLevel="0" collapsed="false">
      <c r="A336" s="1" t="n">
        <v>6</v>
      </c>
      <c r="B336" s="1" t="n">
        <v>1</v>
      </c>
      <c r="D336" s="30" t="s">
        <v>21</v>
      </c>
      <c r="E336" s="10" t="n">
        <v>111</v>
      </c>
      <c r="F336" s="10" t="s">
        <v>123</v>
      </c>
      <c r="G336" s="11" t="n">
        <f aca="false">G343</f>
        <v>366.13</v>
      </c>
      <c r="H336" s="11" t="n">
        <v>0</v>
      </c>
      <c r="I336" s="11" t="n">
        <f aca="false">I343</f>
        <v>0</v>
      </c>
      <c r="J336" s="11" t="n">
        <f aca="false">J343</f>
        <v>0</v>
      </c>
      <c r="K336" s="11" t="n">
        <f aca="false">K343</f>
        <v>0</v>
      </c>
      <c r="L336" s="11" t="n">
        <f aca="false">L343</f>
        <v>0</v>
      </c>
      <c r="M336" s="11" t="n">
        <f aca="false">M343</f>
        <v>0</v>
      </c>
      <c r="N336" s="11" t="n">
        <f aca="false">N343</f>
        <v>0</v>
      </c>
      <c r="O336" s="11" t="n">
        <f aca="false">O343</f>
        <v>0</v>
      </c>
      <c r="P336" s="11" t="n">
        <f aca="false">P343</f>
        <v>0</v>
      </c>
      <c r="Q336" s="11" t="n">
        <f aca="false">Q343</f>
        <v>0</v>
      </c>
      <c r="R336" s="12" t="e">
        <f aca="false">Q336/$P336</f>
        <v>#DIV/0!</v>
      </c>
      <c r="S336" s="11" t="n">
        <f aca="false">S343</f>
        <v>0</v>
      </c>
      <c r="T336" s="12" t="e">
        <f aca="false">S336/$P336</f>
        <v>#DIV/0!</v>
      </c>
      <c r="U336" s="11" t="n">
        <f aca="false">U343</f>
        <v>0</v>
      </c>
      <c r="V336" s="12" t="e">
        <f aca="false">U336/$P336</f>
        <v>#DIV/0!</v>
      </c>
      <c r="W336" s="11" t="n">
        <f aca="false">W343</f>
        <v>0</v>
      </c>
      <c r="X336" s="12" t="e">
        <f aca="false">W336/$P336</f>
        <v>#DIV/0!</v>
      </c>
      <c r="Y336" s="11" t="n">
        <f aca="false">Y343</f>
        <v>0</v>
      </c>
      <c r="Z336" s="11" t="n">
        <f aca="false">Z343</f>
        <v>0</v>
      </c>
    </row>
    <row r="337" customFormat="false" ht="13.9" hidden="false" customHeight="true" outlineLevel="0" collapsed="false">
      <c r="A337" s="1" t="n">
        <v>6</v>
      </c>
      <c r="B337" s="1" t="n">
        <v>1</v>
      </c>
      <c r="D337" s="30" t="s">
        <v>21</v>
      </c>
      <c r="E337" s="10" t="n">
        <v>41</v>
      </c>
      <c r="F337" s="10" t="s">
        <v>23</v>
      </c>
      <c r="G337" s="11" t="n">
        <f aca="false">G347+G355</f>
        <v>7928.45</v>
      </c>
      <c r="H337" s="11" t="n">
        <v>9945.57</v>
      </c>
      <c r="I337" s="11" t="n">
        <f aca="false">I347+I355</f>
        <v>12515</v>
      </c>
      <c r="J337" s="11" t="n">
        <f aca="false">J347+J355</f>
        <v>15331.27</v>
      </c>
      <c r="K337" s="11" t="n">
        <f aca="false">K347+K355</f>
        <v>18938</v>
      </c>
      <c r="L337" s="11" t="n">
        <f aca="false">L347+L355</f>
        <v>0</v>
      </c>
      <c r="M337" s="11" t="n">
        <f aca="false">M347+M355</f>
        <v>0</v>
      </c>
      <c r="N337" s="11" t="n">
        <f aca="false">N347+N355</f>
        <v>0</v>
      </c>
      <c r="O337" s="11" t="n">
        <f aca="false">O347+O355</f>
        <v>0</v>
      </c>
      <c r="P337" s="11" t="n">
        <f aca="false">P347+P355</f>
        <v>18938</v>
      </c>
      <c r="Q337" s="11" t="n">
        <f aca="false">Q347+Q355</f>
        <v>0</v>
      </c>
      <c r="R337" s="12" t="n">
        <f aca="false">Q337/$P337</f>
        <v>0</v>
      </c>
      <c r="S337" s="11" t="n">
        <f aca="false">S347+S355</f>
        <v>0</v>
      </c>
      <c r="T337" s="12" t="n">
        <f aca="false">S337/$P337</f>
        <v>0</v>
      </c>
      <c r="U337" s="11" t="n">
        <f aca="false">U347+U355</f>
        <v>0</v>
      </c>
      <c r="V337" s="12" t="n">
        <f aca="false">U337/$P337</f>
        <v>0</v>
      </c>
      <c r="W337" s="11" t="n">
        <f aca="false">W347+W355</f>
        <v>0</v>
      </c>
      <c r="X337" s="12" t="n">
        <f aca="false">W337/$P337</f>
        <v>0</v>
      </c>
      <c r="Y337" s="11" t="n">
        <f aca="false">Y347+Y355</f>
        <v>18938</v>
      </c>
      <c r="Z337" s="11" t="n">
        <f aca="false">Z347+Z355</f>
        <v>18938</v>
      </c>
    </row>
    <row r="338" customFormat="false" ht="13.9" hidden="false" customHeight="true" outlineLevel="0" collapsed="false">
      <c r="A338" s="1" t="n">
        <v>6</v>
      </c>
      <c r="B338" s="1" t="n">
        <v>1</v>
      </c>
      <c r="D338" s="17"/>
      <c r="E338" s="18"/>
      <c r="F338" s="13" t="s">
        <v>113</v>
      </c>
      <c r="G338" s="14" t="n">
        <f aca="false">SUM(G336:G337)</f>
        <v>8294.58</v>
      </c>
      <c r="H338" s="14" t="n">
        <f aca="false">SUM(H336:H337)</f>
        <v>9945.57</v>
      </c>
      <c r="I338" s="14" t="n">
        <f aca="false">SUM(I336:I337)</f>
        <v>12515</v>
      </c>
      <c r="J338" s="14" t="n">
        <f aca="false">SUM(J336:J337)</f>
        <v>15331.27</v>
      </c>
      <c r="K338" s="14" t="n">
        <f aca="false">SUM(K336:K337)</f>
        <v>18938</v>
      </c>
      <c r="L338" s="14" t="n">
        <f aca="false">SUM(L336:L337)</f>
        <v>0</v>
      </c>
      <c r="M338" s="14" t="n">
        <f aca="false">SUM(M336:M337)</f>
        <v>0</v>
      </c>
      <c r="N338" s="14" t="n">
        <f aca="false">SUM(N336:N337)</f>
        <v>0</v>
      </c>
      <c r="O338" s="14" t="n">
        <f aca="false">SUM(O336:O337)</f>
        <v>0</v>
      </c>
      <c r="P338" s="14" t="n">
        <f aca="false">SUM(P336:P337)</f>
        <v>18938</v>
      </c>
      <c r="Q338" s="14" t="n">
        <f aca="false">SUM(Q336:Q337)</f>
        <v>0</v>
      </c>
      <c r="R338" s="15" t="n">
        <f aca="false">Q338/$P338</f>
        <v>0</v>
      </c>
      <c r="S338" s="14" t="n">
        <f aca="false">SUM(S336:S337)</f>
        <v>0</v>
      </c>
      <c r="T338" s="15" t="n">
        <f aca="false">S338/$P338</f>
        <v>0</v>
      </c>
      <c r="U338" s="14" t="n">
        <f aca="false">SUM(U336:U337)</f>
        <v>0</v>
      </c>
      <c r="V338" s="15" t="n">
        <f aca="false">U338/$P338</f>
        <v>0</v>
      </c>
      <c r="W338" s="14" t="n">
        <f aca="false">SUM(W336:W337)</f>
        <v>0</v>
      </c>
      <c r="X338" s="15" t="n">
        <f aca="false">W338/$P338</f>
        <v>0</v>
      </c>
      <c r="Y338" s="14" t="n">
        <f aca="false">SUM(Y336:Y337)</f>
        <v>18938</v>
      </c>
      <c r="Z338" s="14" t="n">
        <f aca="false">SUM(Z336:Z337)</f>
        <v>18938</v>
      </c>
    </row>
    <row r="340" customFormat="false" ht="13.9" hidden="false" customHeight="true" outlineLevel="0" collapsed="false">
      <c r="D340" s="60" t="s">
        <v>212</v>
      </c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1"/>
      <c r="S340" s="60"/>
      <c r="T340" s="61"/>
      <c r="U340" s="60"/>
      <c r="V340" s="61"/>
      <c r="W340" s="60"/>
      <c r="X340" s="61"/>
      <c r="Y340" s="60"/>
      <c r="Z340" s="60"/>
    </row>
    <row r="341" customFormat="false" ht="13.9" hidden="false" customHeight="true" outlineLevel="0" collapsed="false">
      <c r="D341" s="7" t="s">
        <v>32</v>
      </c>
      <c r="E341" s="7" t="s">
        <v>33</v>
      </c>
      <c r="F341" s="7" t="s">
        <v>34</v>
      </c>
      <c r="G341" s="7" t="s">
        <v>1</v>
      </c>
      <c r="H341" s="7" t="s">
        <v>2</v>
      </c>
      <c r="I341" s="7" t="s">
        <v>3</v>
      </c>
      <c r="J341" s="7" t="s">
        <v>4</v>
      </c>
      <c r="K341" s="7" t="s">
        <v>5</v>
      </c>
      <c r="L341" s="7" t="s">
        <v>6</v>
      </c>
      <c r="M341" s="7" t="s">
        <v>7</v>
      </c>
      <c r="N341" s="7" t="s">
        <v>8</v>
      </c>
      <c r="O341" s="7" t="s">
        <v>9</v>
      </c>
      <c r="P341" s="7" t="s">
        <v>10</v>
      </c>
      <c r="Q341" s="7" t="s">
        <v>11</v>
      </c>
      <c r="R341" s="8" t="s">
        <v>12</v>
      </c>
      <c r="S341" s="7" t="s">
        <v>13</v>
      </c>
      <c r="T341" s="8" t="s">
        <v>14</v>
      </c>
      <c r="U341" s="7" t="s">
        <v>15</v>
      </c>
      <c r="V341" s="8" t="s">
        <v>16</v>
      </c>
      <c r="W341" s="7" t="s">
        <v>17</v>
      </c>
      <c r="X341" s="8" t="s">
        <v>18</v>
      </c>
      <c r="Y341" s="7" t="s">
        <v>19</v>
      </c>
      <c r="Z341" s="7" t="s">
        <v>20</v>
      </c>
    </row>
    <row r="342" customFormat="false" ht="13.9" hidden="false" customHeight="true" outlineLevel="0" collapsed="false">
      <c r="A342" s="1" t="n">
        <v>6</v>
      </c>
      <c r="B342" s="1" t="n">
        <v>1</v>
      </c>
      <c r="C342" s="1" t="n">
        <v>1</v>
      </c>
      <c r="D342" s="74" t="s">
        <v>213</v>
      </c>
      <c r="E342" s="10" t="n">
        <v>630</v>
      </c>
      <c r="F342" s="10" t="s">
        <v>120</v>
      </c>
      <c r="G342" s="11" t="n">
        <v>366.13</v>
      </c>
      <c r="H342" s="11" t="n">
        <v>0</v>
      </c>
      <c r="I342" s="11" t="n">
        <v>0</v>
      </c>
      <c r="J342" s="11" t="n">
        <v>0</v>
      </c>
      <c r="K342" s="11" t="n">
        <v>0</v>
      </c>
      <c r="L342" s="11"/>
      <c r="M342" s="11"/>
      <c r="N342" s="11"/>
      <c r="O342" s="11"/>
      <c r="P342" s="11" t="n">
        <f aca="false">K342+SUM(L342:O342)</f>
        <v>0</v>
      </c>
      <c r="Q342" s="11"/>
      <c r="R342" s="12" t="e">
        <f aca="false">Q342/$P342</f>
        <v>#DIV/0!</v>
      </c>
      <c r="S342" s="11"/>
      <c r="T342" s="12" t="e">
        <f aca="false">S342/$P342</f>
        <v>#DIV/0!</v>
      </c>
      <c r="U342" s="11"/>
      <c r="V342" s="12" t="e">
        <f aca="false">U342/$P342</f>
        <v>#DIV/0!</v>
      </c>
      <c r="W342" s="11"/>
      <c r="X342" s="12" t="e">
        <f aca="false">W342/$P342</f>
        <v>#DIV/0!</v>
      </c>
      <c r="Y342" s="11" t="n">
        <v>0</v>
      </c>
      <c r="Z342" s="11" t="n">
        <f aca="false">Y342</f>
        <v>0</v>
      </c>
    </row>
    <row r="343" customFormat="false" ht="13.9" hidden="false" customHeight="true" outlineLevel="0" collapsed="false">
      <c r="A343" s="1" t="n">
        <v>6</v>
      </c>
      <c r="B343" s="1" t="n">
        <v>1</v>
      </c>
      <c r="C343" s="1" t="n">
        <v>1</v>
      </c>
      <c r="D343" s="75" t="s">
        <v>21</v>
      </c>
      <c r="E343" s="76" t="s">
        <v>214</v>
      </c>
      <c r="F343" s="35" t="s">
        <v>123</v>
      </c>
      <c r="G343" s="36" t="n">
        <f aca="false">SUM(G342:G342)</f>
        <v>366.13</v>
      </c>
      <c r="H343" s="36" t="n">
        <f aca="false">SUM(H342:H342)</f>
        <v>0</v>
      </c>
      <c r="I343" s="36" t="n">
        <f aca="false">SUM(I342:I342)</f>
        <v>0</v>
      </c>
      <c r="J343" s="36" t="n">
        <f aca="false">SUM(J342:J342)</f>
        <v>0</v>
      </c>
      <c r="K343" s="36" t="n">
        <f aca="false">SUM(K342:K342)</f>
        <v>0</v>
      </c>
      <c r="L343" s="36" t="n">
        <f aca="false">SUM(L342:L342)</f>
        <v>0</v>
      </c>
      <c r="M343" s="36" t="n">
        <f aca="false">SUM(M342:M342)</f>
        <v>0</v>
      </c>
      <c r="N343" s="36" t="n">
        <f aca="false">SUM(N342:N342)</f>
        <v>0</v>
      </c>
      <c r="O343" s="36" t="n">
        <f aca="false">SUM(O342:O342)</f>
        <v>0</v>
      </c>
      <c r="P343" s="36" t="n">
        <f aca="false">SUM(P342:P342)</f>
        <v>0</v>
      </c>
      <c r="Q343" s="36" t="n">
        <f aca="false">SUM(Q342:Q342)</f>
        <v>0</v>
      </c>
      <c r="R343" s="37" t="e">
        <f aca="false">Q343/$P343</f>
        <v>#DIV/0!</v>
      </c>
      <c r="S343" s="36" t="n">
        <f aca="false">SUM(S342:S342)</f>
        <v>0</v>
      </c>
      <c r="T343" s="37" t="e">
        <f aca="false">S343/$P343</f>
        <v>#DIV/0!</v>
      </c>
      <c r="U343" s="36" t="n">
        <f aca="false">SUM(U342:U342)</f>
        <v>0</v>
      </c>
      <c r="V343" s="37" t="e">
        <f aca="false">U343/$P343</f>
        <v>#DIV/0!</v>
      </c>
      <c r="W343" s="36" t="n">
        <f aca="false">SUM(W342:W342)</f>
        <v>0</v>
      </c>
      <c r="X343" s="37" t="e">
        <f aca="false">W343/$P343</f>
        <v>#DIV/0!</v>
      </c>
      <c r="Y343" s="36" t="n">
        <f aca="false">SUM(Y342:Y342)</f>
        <v>0</v>
      </c>
      <c r="Z343" s="36" t="n">
        <f aca="false">SUM(Z342:Z342)</f>
        <v>0</v>
      </c>
    </row>
    <row r="344" customFormat="false" ht="13.9" hidden="false" customHeight="true" outlineLevel="0" collapsed="false">
      <c r="A344" s="1" t="n">
        <v>6</v>
      </c>
      <c r="B344" s="1" t="n">
        <v>1</v>
      </c>
      <c r="C344" s="1" t="n">
        <v>1</v>
      </c>
      <c r="D344" s="38" t="s">
        <v>213</v>
      </c>
      <c r="E344" s="10" t="n">
        <v>620</v>
      </c>
      <c r="F344" s="10" t="s">
        <v>119</v>
      </c>
      <c r="G344" s="11" t="n">
        <v>0</v>
      </c>
      <c r="H344" s="11" t="n">
        <v>0</v>
      </c>
      <c r="I344" s="11" t="n">
        <v>0</v>
      </c>
      <c r="J344" s="11" t="n">
        <v>108.24</v>
      </c>
      <c r="K344" s="11" t="n">
        <v>109</v>
      </c>
      <c r="L344" s="11"/>
      <c r="M344" s="11"/>
      <c r="N344" s="11"/>
      <c r="O344" s="11"/>
      <c r="P344" s="11" t="n">
        <f aca="false">K344+SUM(L344:O344)</f>
        <v>109</v>
      </c>
      <c r="Q344" s="11"/>
      <c r="R344" s="12" t="n">
        <f aca="false">Q344/$P344</f>
        <v>0</v>
      </c>
      <c r="S344" s="11"/>
      <c r="T344" s="12" t="n">
        <f aca="false">S344/$P344</f>
        <v>0</v>
      </c>
      <c r="U344" s="11"/>
      <c r="V344" s="12" t="n">
        <f aca="false">U344/$P344</f>
        <v>0</v>
      </c>
      <c r="W344" s="11"/>
      <c r="X344" s="12" t="n">
        <f aca="false">W344/$P344</f>
        <v>0</v>
      </c>
      <c r="Y344" s="11" t="n">
        <f aca="false">K344</f>
        <v>109</v>
      </c>
      <c r="Z344" s="11" t="n">
        <f aca="false">Y344</f>
        <v>109</v>
      </c>
    </row>
    <row r="345" customFormat="false" ht="13.9" hidden="false" customHeight="true" outlineLevel="0" collapsed="false">
      <c r="A345" s="1" t="n">
        <v>6</v>
      </c>
      <c r="B345" s="1" t="n">
        <v>1</v>
      </c>
      <c r="C345" s="1" t="n">
        <v>1</v>
      </c>
      <c r="D345" s="38" t="s">
        <v>213</v>
      </c>
      <c r="E345" s="10" t="n">
        <v>630</v>
      </c>
      <c r="F345" s="10" t="s">
        <v>120</v>
      </c>
      <c r="G345" s="11" t="n">
        <v>1628.45</v>
      </c>
      <c r="H345" s="11" t="n">
        <v>1445.57</v>
      </c>
      <c r="I345" s="11" t="n">
        <v>1515</v>
      </c>
      <c r="J345" s="11" t="n">
        <v>4723.03</v>
      </c>
      <c r="K345" s="11" t="n">
        <v>6029</v>
      </c>
      <c r="L345" s="11"/>
      <c r="M345" s="11"/>
      <c r="N345" s="11"/>
      <c r="O345" s="11"/>
      <c r="P345" s="11" t="n">
        <f aca="false">K345+SUM(L345:O345)</f>
        <v>6029</v>
      </c>
      <c r="Q345" s="11"/>
      <c r="R345" s="12" t="n">
        <f aca="false">Q345/$P345</f>
        <v>0</v>
      </c>
      <c r="S345" s="11"/>
      <c r="T345" s="12" t="n">
        <f aca="false">S345/$P345</f>
        <v>0</v>
      </c>
      <c r="U345" s="11"/>
      <c r="V345" s="12" t="n">
        <f aca="false">U345/$P345</f>
        <v>0</v>
      </c>
      <c r="W345" s="11"/>
      <c r="X345" s="12" t="n">
        <f aca="false">W345/$P345</f>
        <v>0</v>
      </c>
      <c r="Y345" s="11" t="n">
        <f aca="false">K345</f>
        <v>6029</v>
      </c>
      <c r="Z345" s="11" t="n">
        <f aca="false">Y345</f>
        <v>6029</v>
      </c>
    </row>
    <row r="346" customFormat="false" ht="13.9" hidden="false" customHeight="true" outlineLevel="0" collapsed="false">
      <c r="A346" s="1" t="n">
        <v>6</v>
      </c>
      <c r="B346" s="1" t="n">
        <v>1</v>
      </c>
      <c r="C346" s="1" t="n">
        <v>1</v>
      </c>
      <c r="D346" s="38" t="s">
        <v>213</v>
      </c>
      <c r="E346" s="10" t="n">
        <v>640</v>
      </c>
      <c r="F346" s="10" t="s">
        <v>121</v>
      </c>
      <c r="G346" s="11" t="n">
        <v>4800</v>
      </c>
      <c r="H346" s="11" t="n">
        <v>5000</v>
      </c>
      <c r="I346" s="11" t="n">
        <v>5000</v>
      </c>
      <c r="J346" s="11" t="n">
        <v>5000</v>
      </c>
      <c r="K346" s="11" t="n">
        <v>6000</v>
      </c>
      <c r="L346" s="11"/>
      <c r="M346" s="11"/>
      <c r="N346" s="11"/>
      <c r="O346" s="11"/>
      <c r="P346" s="11" t="n">
        <f aca="false">K346+SUM(L346:O346)</f>
        <v>6000</v>
      </c>
      <c r="Q346" s="11"/>
      <c r="R346" s="12" t="n">
        <f aca="false">Q346/$P346</f>
        <v>0</v>
      </c>
      <c r="S346" s="11"/>
      <c r="T346" s="12" t="n">
        <f aca="false">S346/$P346</f>
        <v>0</v>
      </c>
      <c r="U346" s="11"/>
      <c r="V346" s="12" t="n">
        <f aca="false">U346/$P346</f>
        <v>0</v>
      </c>
      <c r="W346" s="11"/>
      <c r="X346" s="12" t="n">
        <f aca="false">W346/$P346</f>
        <v>0</v>
      </c>
      <c r="Y346" s="11" t="n">
        <f aca="false">K346</f>
        <v>6000</v>
      </c>
      <c r="Z346" s="11" t="n">
        <f aca="false">Y346</f>
        <v>6000</v>
      </c>
    </row>
    <row r="347" customFormat="false" ht="13.9" hidden="false" customHeight="true" outlineLevel="0" collapsed="false">
      <c r="A347" s="1" t="n">
        <v>6</v>
      </c>
      <c r="B347" s="1" t="n">
        <v>1</v>
      </c>
      <c r="C347" s="1" t="n">
        <v>1</v>
      </c>
      <c r="D347" s="75" t="s">
        <v>21</v>
      </c>
      <c r="E347" s="35" t="n">
        <v>41</v>
      </c>
      <c r="F347" s="35" t="s">
        <v>23</v>
      </c>
      <c r="G347" s="36" t="n">
        <f aca="false">SUM(G344:G346)</f>
        <v>6428.45</v>
      </c>
      <c r="H347" s="36" t="n">
        <f aca="false">SUM(H344:H346)</f>
        <v>6445.57</v>
      </c>
      <c r="I347" s="36" t="n">
        <f aca="false">SUM(I344:I346)</f>
        <v>6515</v>
      </c>
      <c r="J347" s="36" t="n">
        <f aca="false">SUM(J344:J346)</f>
        <v>9831.27</v>
      </c>
      <c r="K347" s="36" t="n">
        <f aca="false">SUM(K344:K346)</f>
        <v>12138</v>
      </c>
      <c r="L347" s="36" t="n">
        <f aca="false">SUM(L344:L346)</f>
        <v>0</v>
      </c>
      <c r="M347" s="36" t="n">
        <f aca="false">SUM(M344:M346)</f>
        <v>0</v>
      </c>
      <c r="N347" s="36" t="n">
        <f aca="false">SUM(N344:N346)</f>
        <v>0</v>
      </c>
      <c r="O347" s="36" t="n">
        <f aca="false">SUM(O344:O346)</f>
        <v>0</v>
      </c>
      <c r="P347" s="36" t="n">
        <f aca="false">SUM(P344:P346)</f>
        <v>12138</v>
      </c>
      <c r="Q347" s="36" t="n">
        <f aca="false">SUM(Q344:Q346)</f>
        <v>0</v>
      </c>
      <c r="R347" s="37" t="n">
        <f aca="false">Q347/$P347</f>
        <v>0</v>
      </c>
      <c r="S347" s="36" t="n">
        <f aca="false">SUM(S344:S346)</f>
        <v>0</v>
      </c>
      <c r="T347" s="37" t="n">
        <f aca="false">S347/$P347</f>
        <v>0</v>
      </c>
      <c r="U347" s="36" t="n">
        <f aca="false">SUM(U344:U346)</f>
        <v>0</v>
      </c>
      <c r="V347" s="37" t="n">
        <f aca="false">U347/$P347</f>
        <v>0</v>
      </c>
      <c r="W347" s="36" t="n">
        <f aca="false">SUM(W344:W346)</f>
        <v>0</v>
      </c>
      <c r="X347" s="37" t="n">
        <f aca="false">W347/$P347</f>
        <v>0</v>
      </c>
      <c r="Y347" s="36" t="n">
        <f aca="false">SUM(Y344:Y346)</f>
        <v>12138</v>
      </c>
      <c r="Z347" s="36" t="n">
        <f aca="false">SUM(Z344:Z346)</f>
        <v>12138</v>
      </c>
    </row>
    <row r="348" customFormat="false" ht="13.9" hidden="false" customHeight="true" outlineLevel="0" collapsed="false">
      <c r="A348" s="1" t="n">
        <v>6</v>
      </c>
      <c r="B348" s="1" t="n">
        <v>1</v>
      </c>
      <c r="C348" s="1" t="n">
        <v>1</v>
      </c>
      <c r="D348" s="77"/>
      <c r="E348" s="78"/>
      <c r="F348" s="13" t="s">
        <v>113</v>
      </c>
      <c r="G348" s="14" t="n">
        <f aca="false">G343+G347</f>
        <v>6794.58</v>
      </c>
      <c r="H348" s="14" t="n">
        <f aca="false">H343+H347</f>
        <v>6445.57</v>
      </c>
      <c r="I348" s="14" t="n">
        <f aca="false">I343+I347</f>
        <v>6515</v>
      </c>
      <c r="J348" s="14" t="n">
        <f aca="false">J343+J347</f>
        <v>9831.27</v>
      </c>
      <c r="K348" s="14" t="n">
        <f aca="false">K343+K347</f>
        <v>12138</v>
      </c>
      <c r="L348" s="14" t="n">
        <f aca="false">L343+L347</f>
        <v>0</v>
      </c>
      <c r="M348" s="14" t="n">
        <f aca="false">M343+M347</f>
        <v>0</v>
      </c>
      <c r="N348" s="14" t="n">
        <f aca="false">N343+N347</f>
        <v>0</v>
      </c>
      <c r="O348" s="14" t="n">
        <f aca="false">O343+O347</f>
        <v>0</v>
      </c>
      <c r="P348" s="14" t="n">
        <f aca="false">P343+P347</f>
        <v>12138</v>
      </c>
      <c r="Q348" s="14" t="n">
        <f aca="false">Q343+Q347</f>
        <v>0</v>
      </c>
      <c r="R348" s="15" t="n">
        <f aca="false">Q348/$P348</f>
        <v>0</v>
      </c>
      <c r="S348" s="14" t="n">
        <f aca="false">S343+S347</f>
        <v>0</v>
      </c>
      <c r="T348" s="15" t="n">
        <f aca="false">S348/$P348</f>
        <v>0</v>
      </c>
      <c r="U348" s="14" t="n">
        <f aca="false">U343+U347</f>
        <v>0</v>
      </c>
      <c r="V348" s="15" t="n">
        <f aca="false">U348/$P348</f>
        <v>0</v>
      </c>
      <c r="W348" s="14" t="n">
        <f aca="false">W343+W347</f>
        <v>0</v>
      </c>
      <c r="X348" s="15" t="n">
        <f aca="false">W348/$P348</f>
        <v>0</v>
      </c>
      <c r="Y348" s="14" t="n">
        <f aca="false">Y343+Y347</f>
        <v>12138</v>
      </c>
      <c r="Z348" s="14" t="n">
        <f aca="false">Z343+Z347</f>
        <v>12138</v>
      </c>
    </row>
    <row r="350" customFormat="false" ht="13.9" hidden="false" customHeight="true" outlineLevel="0" collapsed="false">
      <c r="E350" s="108" t="s">
        <v>56</v>
      </c>
      <c r="F350" s="115" t="s">
        <v>135</v>
      </c>
      <c r="G350" s="116" t="n">
        <v>869</v>
      </c>
      <c r="H350" s="116" t="n">
        <v>462</v>
      </c>
      <c r="I350" s="116" t="n">
        <v>530</v>
      </c>
      <c r="J350" s="116" t="n">
        <v>946</v>
      </c>
      <c r="K350" s="116" t="n">
        <v>2746</v>
      </c>
      <c r="L350" s="116"/>
      <c r="M350" s="116"/>
      <c r="N350" s="116"/>
      <c r="O350" s="116"/>
      <c r="P350" s="116" t="n">
        <f aca="false">K350+SUM(L350:O350)</f>
        <v>2746</v>
      </c>
      <c r="Q350" s="116"/>
      <c r="R350" s="124" t="n">
        <f aca="false">Q350/$P350</f>
        <v>0</v>
      </c>
      <c r="S350" s="116"/>
      <c r="T350" s="124" t="n">
        <f aca="false">S350/$P350</f>
        <v>0</v>
      </c>
      <c r="U350" s="116"/>
      <c r="V350" s="124" t="n">
        <f aca="false">U350/$P350</f>
        <v>0</v>
      </c>
      <c r="W350" s="116"/>
      <c r="X350" s="125" t="n">
        <f aca="false">W350/$P350</f>
        <v>0</v>
      </c>
      <c r="Y350" s="117" t="n">
        <f aca="false">K350</f>
        <v>2746</v>
      </c>
      <c r="Z350" s="120" t="n">
        <f aca="false">Y350</f>
        <v>2746</v>
      </c>
    </row>
    <row r="352" customFormat="false" ht="13.9" hidden="false" customHeight="true" outlineLevel="0" collapsed="false">
      <c r="D352" s="60" t="s">
        <v>215</v>
      </c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1"/>
      <c r="S352" s="60"/>
      <c r="T352" s="61"/>
      <c r="U352" s="60"/>
      <c r="V352" s="61"/>
      <c r="W352" s="60"/>
      <c r="X352" s="61"/>
      <c r="Y352" s="60"/>
      <c r="Z352" s="60"/>
    </row>
    <row r="353" customFormat="false" ht="13.9" hidden="false" customHeight="true" outlineLevel="0" collapsed="false">
      <c r="D353" s="7" t="s">
        <v>32</v>
      </c>
      <c r="E353" s="7" t="s">
        <v>33</v>
      </c>
      <c r="F353" s="7" t="s">
        <v>34</v>
      </c>
      <c r="G353" s="7" t="s">
        <v>1</v>
      </c>
      <c r="H353" s="7" t="s">
        <v>2</v>
      </c>
      <c r="I353" s="7" t="s">
        <v>3</v>
      </c>
      <c r="J353" s="7" t="s">
        <v>4</v>
      </c>
      <c r="K353" s="7" t="s">
        <v>5</v>
      </c>
      <c r="L353" s="7" t="s">
        <v>6</v>
      </c>
      <c r="M353" s="7" t="s">
        <v>7</v>
      </c>
      <c r="N353" s="7" t="s">
        <v>8</v>
      </c>
      <c r="O353" s="7" t="s">
        <v>9</v>
      </c>
      <c r="P353" s="7" t="s">
        <v>10</v>
      </c>
      <c r="Q353" s="7" t="s">
        <v>11</v>
      </c>
      <c r="R353" s="8" t="s">
        <v>12</v>
      </c>
      <c r="S353" s="7" t="s">
        <v>13</v>
      </c>
      <c r="T353" s="8" t="s">
        <v>14</v>
      </c>
      <c r="U353" s="7" t="s">
        <v>15</v>
      </c>
      <c r="V353" s="8" t="s">
        <v>16</v>
      </c>
      <c r="W353" s="7" t="s">
        <v>17</v>
      </c>
      <c r="X353" s="8" t="s">
        <v>18</v>
      </c>
      <c r="Y353" s="7" t="s">
        <v>19</v>
      </c>
      <c r="Z353" s="7" t="s">
        <v>20</v>
      </c>
    </row>
    <row r="354" customFormat="false" ht="13.9" hidden="false" customHeight="true" outlineLevel="0" collapsed="false">
      <c r="A354" s="1" t="n">
        <v>6</v>
      </c>
      <c r="B354" s="1" t="n">
        <v>1</v>
      </c>
      <c r="C354" s="1" t="n">
        <v>2</v>
      </c>
      <c r="D354" s="74" t="s">
        <v>213</v>
      </c>
      <c r="E354" s="10" t="n">
        <v>640</v>
      </c>
      <c r="F354" s="10" t="s">
        <v>121</v>
      </c>
      <c r="G354" s="11" t="n">
        <v>1500</v>
      </c>
      <c r="H354" s="11" t="n">
        <v>3500</v>
      </c>
      <c r="I354" s="11" t="n">
        <v>6000</v>
      </c>
      <c r="J354" s="11" t="n">
        <v>5500</v>
      </c>
      <c r="K354" s="11" t="n">
        <f aca="false">SUM(K358:K360)</f>
        <v>6800</v>
      </c>
      <c r="L354" s="11"/>
      <c r="M354" s="11"/>
      <c r="N354" s="11"/>
      <c r="O354" s="11"/>
      <c r="P354" s="11" t="n">
        <f aca="false">K354+SUM(L354:O354)</f>
        <v>6800</v>
      </c>
      <c r="Q354" s="11"/>
      <c r="R354" s="12" t="n">
        <f aca="false">Q354/$P354</f>
        <v>0</v>
      </c>
      <c r="S354" s="11"/>
      <c r="T354" s="12" t="n">
        <f aca="false">S354/$P354</f>
        <v>0</v>
      </c>
      <c r="U354" s="11"/>
      <c r="V354" s="12" t="n">
        <f aca="false">U354/$P354</f>
        <v>0</v>
      </c>
      <c r="W354" s="11"/>
      <c r="X354" s="12" t="n">
        <f aca="false">W354/$P354</f>
        <v>0</v>
      </c>
      <c r="Y354" s="11" t="n">
        <f aca="false">SUM(Y358:Y360)</f>
        <v>6800</v>
      </c>
      <c r="Z354" s="11" t="n">
        <f aca="false">SUM(Z358:Z360)</f>
        <v>6800</v>
      </c>
    </row>
    <row r="355" customFormat="false" ht="13.9" hidden="false" customHeight="true" outlineLevel="0" collapsed="false">
      <c r="A355" s="1" t="n">
        <v>6</v>
      </c>
      <c r="B355" s="1" t="n">
        <v>1</v>
      </c>
      <c r="C355" s="1" t="n">
        <v>2</v>
      </c>
      <c r="D355" s="75" t="s">
        <v>21</v>
      </c>
      <c r="E355" s="35" t="n">
        <v>41</v>
      </c>
      <c r="F355" s="35" t="s">
        <v>23</v>
      </c>
      <c r="G355" s="36" t="n">
        <f aca="false">SUM(G354:G354)</f>
        <v>1500</v>
      </c>
      <c r="H355" s="36" t="n">
        <f aca="false">SUM(H354:H354)</f>
        <v>3500</v>
      </c>
      <c r="I355" s="36" t="n">
        <f aca="false">SUM(I354:I354)</f>
        <v>6000</v>
      </c>
      <c r="J355" s="36" t="n">
        <f aca="false">SUM(J354:J354)</f>
        <v>5500</v>
      </c>
      <c r="K355" s="36" t="n">
        <f aca="false">SUM(K354:K354)</f>
        <v>6800</v>
      </c>
      <c r="L355" s="36" t="n">
        <f aca="false">SUM(L354:L354)</f>
        <v>0</v>
      </c>
      <c r="M355" s="36" t="n">
        <f aca="false">SUM(M354:M354)</f>
        <v>0</v>
      </c>
      <c r="N355" s="36" t="n">
        <f aca="false">SUM(N354:N354)</f>
        <v>0</v>
      </c>
      <c r="O355" s="36" t="n">
        <f aca="false">SUM(O354:O354)</f>
        <v>0</v>
      </c>
      <c r="P355" s="36" t="n">
        <f aca="false">SUM(P354:P354)</f>
        <v>6800</v>
      </c>
      <c r="Q355" s="36" t="n">
        <f aca="false">SUM(Q354:Q354)</f>
        <v>0</v>
      </c>
      <c r="R355" s="37" t="n">
        <f aca="false">Q355/$P355</f>
        <v>0</v>
      </c>
      <c r="S355" s="36" t="n">
        <f aca="false">SUM(S354:S354)</f>
        <v>0</v>
      </c>
      <c r="T355" s="37" t="n">
        <f aca="false">S355/$P355</f>
        <v>0</v>
      </c>
      <c r="U355" s="36" t="n">
        <f aca="false">SUM(U354:U354)</f>
        <v>0</v>
      </c>
      <c r="V355" s="37" t="n">
        <f aca="false">U355/$P355</f>
        <v>0</v>
      </c>
      <c r="W355" s="36" t="n">
        <f aca="false">SUM(W354:W354)</f>
        <v>0</v>
      </c>
      <c r="X355" s="37" t="n">
        <f aca="false">W355/$P355</f>
        <v>0</v>
      </c>
      <c r="Y355" s="36" t="n">
        <f aca="false">SUM(Y354:Y354)</f>
        <v>6800</v>
      </c>
      <c r="Z355" s="36" t="n">
        <f aca="false">SUM(Z354:Z354)</f>
        <v>6800</v>
      </c>
    </row>
    <row r="356" customFormat="false" ht="13.9" hidden="false" customHeight="true" outlineLevel="0" collapsed="false">
      <c r="A356" s="1" t="n">
        <v>6</v>
      </c>
      <c r="B356" s="1" t="n">
        <v>1</v>
      </c>
      <c r="C356" s="1" t="n">
        <v>2</v>
      </c>
      <c r="D356" s="77"/>
      <c r="E356" s="78"/>
      <c r="F356" s="13" t="s">
        <v>113</v>
      </c>
      <c r="G356" s="14" t="n">
        <f aca="false">G355</f>
        <v>1500</v>
      </c>
      <c r="H356" s="14" t="n">
        <f aca="false">H355</f>
        <v>3500</v>
      </c>
      <c r="I356" s="14" t="n">
        <f aca="false">I355</f>
        <v>6000</v>
      </c>
      <c r="J356" s="14" t="n">
        <f aca="false">J355</f>
        <v>5500</v>
      </c>
      <c r="K356" s="14" t="n">
        <f aca="false">K355</f>
        <v>6800</v>
      </c>
      <c r="L356" s="14" t="n">
        <f aca="false">L355</f>
        <v>0</v>
      </c>
      <c r="M356" s="14" t="n">
        <f aca="false">M355</f>
        <v>0</v>
      </c>
      <c r="N356" s="14" t="n">
        <f aca="false">N355</f>
        <v>0</v>
      </c>
      <c r="O356" s="14" t="n">
        <f aca="false">O355</f>
        <v>0</v>
      </c>
      <c r="P356" s="14" t="n">
        <f aca="false">P355</f>
        <v>6800</v>
      </c>
      <c r="Q356" s="14" t="n">
        <f aca="false">Q355</f>
        <v>0</v>
      </c>
      <c r="R356" s="15" t="n">
        <f aca="false">Q356/$P356</f>
        <v>0</v>
      </c>
      <c r="S356" s="14" t="n">
        <f aca="false">S355</f>
        <v>0</v>
      </c>
      <c r="T356" s="15" t="n">
        <f aca="false">S356/$P356</f>
        <v>0</v>
      </c>
      <c r="U356" s="14" t="n">
        <f aca="false">U355</f>
        <v>0</v>
      </c>
      <c r="V356" s="15" t="n">
        <f aca="false">U356/$P356</f>
        <v>0</v>
      </c>
      <c r="W356" s="14" t="n">
        <f aca="false">W355</f>
        <v>0</v>
      </c>
      <c r="X356" s="15" t="n">
        <f aca="false">W356/$P356</f>
        <v>0</v>
      </c>
      <c r="Y356" s="14" t="n">
        <f aca="false">Y355</f>
        <v>6800</v>
      </c>
      <c r="Z356" s="14" t="n">
        <f aca="false">Z355</f>
        <v>6800</v>
      </c>
    </row>
    <row r="358" customFormat="false" ht="13.9" hidden="false" customHeight="true" outlineLevel="0" collapsed="false">
      <c r="E358" s="39" t="s">
        <v>56</v>
      </c>
      <c r="F358" s="17" t="s">
        <v>216</v>
      </c>
      <c r="G358" s="40" t="n">
        <v>500</v>
      </c>
      <c r="H358" s="40" t="n">
        <v>500</v>
      </c>
      <c r="I358" s="40" t="n">
        <v>1000</v>
      </c>
      <c r="J358" s="40" t="n">
        <v>500</v>
      </c>
      <c r="K358" s="40" t="n">
        <v>800</v>
      </c>
      <c r="L358" s="40"/>
      <c r="M358" s="40"/>
      <c r="N358" s="40"/>
      <c r="O358" s="40"/>
      <c r="P358" s="40" t="n">
        <f aca="false">K358+SUM(L358:O358)</f>
        <v>800</v>
      </c>
      <c r="Q358" s="40"/>
      <c r="R358" s="41" t="n">
        <f aca="false">Q358/$P358</f>
        <v>0</v>
      </c>
      <c r="S358" s="40"/>
      <c r="T358" s="41" t="n">
        <f aca="false">S358/$P358</f>
        <v>0</v>
      </c>
      <c r="U358" s="40"/>
      <c r="V358" s="41" t="n">
        <f aca="false">U358/$P358</f>
        <v>0</v>
      </c>
      <c r="W358" s="40"/>
      <c r="X358" s="42" t="n">
        <f aca="false">W358/$P358</f>
        <v>0</v>
      </c>
      <c r="Y358" s="40" t="n">
        <f aca="false">K358</f>
        <v>800</v>
      </c>
      <c r="Z358" s="43" t="n">
        <f aca="false">Y358</f>
        <v>800</v>
      </c>
    </row>
    <row r="359" customFormat="false" ht="13.9" hidden="false" customHeight="true" outlineLevel="0" collapsed="false">
      <c r="E359" s="44"/>
      <c r="F359" s="69" t="s">
        <v>217</v>
      </c>
      <c r="G359" s="70"/>
      <c r="H359" s="70" t="n">
        <v>3000</v>
      </c>
      <c r="I359" s="70" t="n">
        <v>5000</v>
      </c>
      <c r="J359" s="70" t="n">
        <v>5000</v>
      </c>
      <c r="K359" s="70" t="n">
        <v>6000</v>
      </c>
      <c r="L359" s="70"/>
      <c r="M359" s="70"/>
      <c r="N359" s="70"/>
      <c r="O359" s="70"/>
      <c r="P359" s="70" t="n">
        <f aca="false">K359+SUM(L359:O359)</f>
        <v>6000</v>
      </c>
      <c r="Q359" s="70"/>
      <c r="R359" s="71" t="n">
        <f aca="false">Q359/$P359</f>
        <v>0</v>
      </c>
      <c r="S359" s="70"/>
      <c r="T359" s="71" t="n">
        <f aca="false">S359/$P359</f>
        <v>0</v>
      </c>
      <c r="U359" s="70"/>
      <c r="V359" s="71" t="n">
        <f aca="false">U359/$P359</f>
        <v>0</v>
      </c>
      <c r="W359" s="70"/>
      <c r="X359" s="47" t="n">
        <f aca="false">W359/$P359</f>
        <v>0</v>
      </c>
      <c r="Y359" s="70" t="n">
        <f aca="false">K359</f>
        <v>6000</v>
      </c>
      <c r="Z359" s="48" t="n">
        <f aca="false">Y359</f>
        <v>6000</v>
      </c>
    </row>
    <row r="360" customFormat="false" ht="13.9" hidden="false" customHeight="true" outlineLevel="0" collapsed="false">
      <c r="E360" s="52"/>
      <c r="F360" s="53" t="s">
        <v>218</v>
      </c>
      <c r="G360" s="54" t="n">
        <v>1000</v>
      </c>
      <c r="H360" s="54"/>
      <c r="I360" s="54"/>
      <c r="J360" s="54"/>
      <c r="K360" s="54"/>
      <c r="L360" s="54"/>
      <c r="M360" s="54"/>
      <c r="N360" s="54"/>
      <c r="O360" s="54"/>
      <c r="P360" s="54" t="n">
        <f aca="false">K360+SUM(L360:O360)</f>
        <v>0</v>
      </c>
      <c r="Q360" s="54"/>
      <c r="R360" s="55" t="e">
        <f aca="false">Q360/$P360</f>
        <v>#DIV/0!</v>
      </c>
      <c r="S360" s="54"/>
      <c r="T360" s="55" t="e">
        <f aca="false">S360/$P360</f>
        <v>#DIV/0!</v>
      </c>
      <c r="U360" s="54"/>
      <c r="V360" s="55" t="e">
        <f aca="false">U360/$P360</f>
        <v>#DIV/0!</v>
      </c>
      <c r="W360" s="54"/>
      <c r="X360" s="56" t="e">
        <f aca="false">W360/$P360</f>
        <v>#DIV/0!</v>
      </c>
      <c r="Y360" s="54"/>
      <c r="Z360" s="57"/>
    </row>
    <row r="362" customFormat="false" ht="13.9" hidden="false" customHeight="true" outlineLevel="0" collapsed="false">
      <c r="D362" s="28" t="s">
        <v>219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9"/>
      <c r="S362" s="28"/>
      <c r="T362" s="29"/>
      <c r="U362" s="28"/>
      <c r="V362" s="29"/>
      <c r="W362" s="28"/>
      <c r="X362" s="29"/>
      <c r="Y362" s="28"/>
      <c r="Z362" s="28"/>
    </row>
    <row r="363" customFormat="false" ht="13.9" hidden="false" customHeight="true" outlineLevel="0" collapsed="false">
      <c r="D363" s="114"/>
      <c r="E363" s="114"/>
      <c r="F363" s="114"/>
      <c r="G363" s="7" t="s">
        <v>1</v>
      </c>
      <c r="H363" s="7" t="s">
        <v>2</v>
      </c>
      <c r="I363" s="7" t="s">
        <v>3</v>
      </c>
      <c r="J363" s="7" t="s">
        <v>4</v>
      </c>
      <c r="K363" s="7" t="s">
        <v>5</v>
      </c>
      <c r="L363" s="7" t="s">
        <v>6</v>
      </c>
      <c r="M363" s="7" t="s">
        <v>7</v>
      </c>
      <c r="N363" s="7" t="s">
        <v>8</v>
      </c>
      <c r="O363" s="7" t="s">
        <v>9</v>
      </c>
      <c r="P363" s="7" t="s">
        <v>10</v>
      </c>
      <c r="Q363" s="7" t="s">
        <v>11</v>
      </c>
      <c r="R363" s="8" t="s">
        <v>12</v>
      </c>
      <c r="S363" s="7" t="s">
        <v>13</v>
      </c>
      <c r="T363" s="8" t="s">
        <v>14</v>
      </c>
      <c r="U363" s="7" t="s">
        <v>15</v>
      </c>
      <c r="V363" s="8" t="s">
        <v>16</v>
      </c>
      <c r="W363" s="7" t="s">
        <v>17</v>
      </c>
      <c r="X363" s="8" t="s">
        <v>18</v>
      </c>
      <c r="Y363" s="7" t="s">
        <v>19</v>
      </c>
      <c r="Z363" s="7" t="s">
        <v>20</v>
      </c>
    </row>
    <row r="364" customFormat="false" ht="13.9" hidden="false" customHeight="true" outlineLevel="0" collapsed="false">
      <c r="A364" s="1" t="n">
        <v>6</v>
      </c>
      <c r="B364" s="1" t="n">
        <v>2</v>
      </c>
      <c r="D364" s="126" t="s">
        <v>21</v>
      </c>
      <c r="E364" s="127" t="n">
        <v>41</v>
      </c>
      <c r="F364" s="127" t="s">
        <v>23</v>
      </c>
      <c r="G364" s="11" t="n">
        <f aca="false">G370+G381+G393</f>
        <v>7219.87</v>
      </c>
      <c r="H364" s="11" t="n">
        <f aca="false">H370+H381+H393</f>
        <v>10350.09</v>
      </c>
      <c r="I364" s="11" t="n">
        <f aca="false">I370+I381+I393</f>
        <v>12027</v>
      </c>
      <c r="J364" s="11" t="n">
        <f aca="false">J370+J381+J393</f>
        <v>12610.43</v>
      </c>
      <c r="K364" s="11" t="n">
        <f aca="false">K370+K381+K393</f>
        <v>14945</v>
      </c>
      <c r="L364" s="11" t="n">
        <f aca="false">L370+L381+L393</f>
        <v>0</v>
      </c>
      <c r="M364" s="11" t="n">
        <f aca="false">M370+M381+M393</f>
        <v>0</v>
      </c>
      <c r="N364" s="11" t="n">
        <f aca="false">N370+N381+N393</f>
        <v>0</v>
      </c>
      <c r="O364" s="11" t="n">
        <f aca="false">O370+O381+O393</f>
        <v>0</v>
      </c>
      <c r="P364" s="11" t="n">
        <f aca="false">K364+SUM(L364:O364)</f>
        <v>14945</v>
      </c>
      <c r="Q364" s="11" t="n">
        <f aca="false">Q370+Q381+Q393</f>
        <v>0</v>
      </c>
      <c r="R364" s="12" t="n">
        <f aca="false">Q364/$P364</f>
        <v>0</v>
      </c>
      <c r="S364" s="11" t="n">
        <f aca="false">S370+S381+S393</f>
        <v>0</v>
      </c>
      <c r="T364" s="12" t="n">
        <f aca="false">S364/$P364</f>
        <v>0</v>
      </c>
      <c r="U364" s="11" t="n">
        <f aca="false">U370+U381+U393</f>
        <v>0</v>
      </c>
      <c r="V364" s="12" t="n">
        <f aca="false">U364/$P364</f>
        <v>0</v>
      </c>
      <c r="W364" s="11" t="n">
        <f aca="false">W370+W381+W393</f>
        <v>0</v>
      </c>
      <c r="X364" s="12" t="n">
        <f aca="false">W364/$P364</f>
        <v>0</v>
      </c>
      <c r="Y364" s="11" t="n">
        <f aca="false">Y370+Y381+Y393</f>
        <v>14156</v>
      </c>
      <c r="Z364" s="11" t="n">
        <f aca="false">Z370+Z381+Z393</f>
        <v>14156</v>
      </c>
    </row>
    <row r="365" customFormat="false" ht="13.9" hidden="false" customHeight="true" outlineLevel="0" collapsed="false">
      <c r="A365" s="1" t="n">
        <v>6</v>
      </c>
      <c r="B365" s="1" t="n">
        <v>2</v>
      </c>
      <c r="D365" s="17"/>
      <c r="E365" s="18"/>
      <c r="F365" s="13" t="s">
        <v>113</v>
      </c>
      <c r="G365" s="14" t="n">
        <f aca="false">SUM(G364:G364)</f>
        <v>7219.87</v>
      </c>
      <c r="H365" s="14" t="n">
        <f aca="false">SUM(H364:H364)</f>
        <v>10350.09</v>
      </c>
      <c r="I365" s="14" t="n">
        <f aca="false">SUM(I364:I364)</f>
        <v>12027</v>
      </c>
      <c r="J365" s="14" t="n">
        <f aca="false">SUM(J364:J364)</f>
        <v>12610.43</v>
      </c>
      <c r="K365" s="14" t="n">
        <f aca="false">SUM(K364:K364)</f>
        <v>14945</v>
      </c>
      <c r="L365" s="14" t="n">
        <f aca="false">SUM(L364:L364)</f>
        <v>0</v>
      </c>
      <c r="M365" s="14" t="n">
        <f aca="false">SUM(M364:M364)</f>
        <v>0</v>
      </c>
      <c r="N365" s="14" t="n">
        <f aca="false">SUM(N364:N364)</f>
        <v>0</v>
      </c>
      <c r="O365" s="14" t="n">
        <f aca="false">SUM(O364:O364)</f>
        <v>0</v>
      </c>
      <c r="P365" s="14" t="n">
        <f aca="false">SUM(P364:P364)</f>
        <v>14945</v>
      </c>
      <c r="Q365" s="14" t="n">
        <f aca="false">SUM(Q364:Q364)</f>
        <v>0</v>
      </c>
      <c r="R365" s="15" t="n">
        <f aca="false">Q365/$P365</f>
        <v>0</v>
      </c>
      <c r="S365" s="14" t="n">
        <f aca="false">SUM(S364:S364)</f>
        <v>0</v>
      </c>
      <c r="T365" s="15" t="n">
        <f aca="false">S365/$P365</f>
        <v>0</v>
      </c>
      <c r="U365" s="14" t="n">
        <f aca="false">SUM(U364:U364)</f>
        <v>0</v>
      </c>
      <c r="V365" s="15" t="n">
        <f aca="false">U365/$P365</f>
        <v>0</v>
      </c>
      <c r="W365" s="14" t="n">
        <f aca="false">SUM(W364:W364)</f>
        <v>0</v>
      </c>
      <c r="X365" s="15" t="n">
        <f aca="false">W365/$P365</f>
        <v>0</v>
      </c>
      <c r="Y365" s="14" t="n">
        <f aca="false">SUM(Y364:Y364)</f>
        <v>14156</v>
      </c>
      <c r="Z365" s="14" t="n">
        <f aca="false">SUM(Z364:Z364)</f>
        <v>14156</v>
      </c>
    </row>
    <row r="367" customFormat="false" ht="13.9" hidden="false" customHeight="true" outlineLevel="0" collapsed="false">
      <c r="D367" s="60" t="s">
        <v>220</v>
      </c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1"/>
      <c r="S367" s="60"/>
      <c r="T367" s="61"/>
      <c r="U367" s="60"/>
      <c r="V367" s="61"/>
      <c r="W367" s="60"/>
      <c r="X367" s="61"/>
      <c r="Y367" s="60"/>
      <c r="Z367" s="60"/>
    </row>
    <row r="368" customFormat="false" ht="13.9" hidden="false" customHeight="true" outlineLevel="0" collapsed="false">
      <c r="D368" s="7" t="s">
        <v>32</v>
      </c>
      <c r="E368" s="7" t="s">
        <v>33</v>
      </c>
      <c r="F368" s="7" t="s">
        <v>34</v>
      </c>
      <c r="G368" s="7" t="s">
        <v>1</v>
      </c>
      <c r="H368" s="7" t="s">
        <v>2</v>
      </c>
      <c r="I368" s="7" t="s">
        <v>3</v>
      </c>
      <c r="J368" s="7" t="s">
        <v>4</v>
      </c>
      <c r="K368" s="7" t="s">
        <v>5</v>
      </c>
      <c r="L368" s="7" t="s">
        <v>6</v>
      </c>
      <c r="M368" s="7" t="s">
        <v>7</v>
      </c>
      <c r="N368" s="7" t="s">
        <v>8</v>
      </c>
      <c r="O368" s="7" t="s">
        <v>9</v>
      </c>
      <c r="P368" s="7" t="s">
        <v>10</v>
      </c>
      <c r="Q368" s="7" t="s">
        <v>11</v>
      </c>
      <c r="R368" s="8" t="s">
        <v>12</v>
      </c>
      <c r="S368" s="7" t="s">
        <v>13</v>
      </c>
      <c r="T368" s="8" t="s">
        <v>14</v>
      </c>
      <c r="U368" s="7" t="s">
        <v>15</v>
      </c>
      <c r="V368" s="8" t="s">
        <v>16</v>
      </c>
      <c r="W368" s="7" t="s">
        <v>17</v>
      </c>
      <c r="X368" s="8" t="s">
        <v>18</v>
      </c>
      <c r="Y368" s="7" t="s">
        <v>19</v>
      </c>
      <c r="Z368" s="7" t="s">
        <v>20</v>
      </c>
    </row>
    <row r="369" customFormat="false" ht="13.9" hidden="false" customHeight="true" outlineLevel="0" collapsed="false">
      <c r="A369" s="1" t="n">
        <v>6</v>
      </c>
      <c r="B369" s="1" t="n">
        <v>2</v>
      </c>
      <c r="C369" s="1" t="n">
        <v>1</v>
      </c>
      <c r="D369" s="74" t="s">
        <v>221</v>
      </c>
      <c r="E369" s="10" t="n">
        <v>630</v>
      </c>
      <c r="F369" s="10" t="s">
        <v>120</v>
      </c>
      <c r="G369" s="33" t="n">
        <v>3085</v>
      </c>
      <c r="H369" s="33" t="n">
        <v>1166.99</v>
      </c>
      <c r="I369" s="33" t="n">
        <v>489</v>
      </c>
      <c r="J369" s="33" t="n">
        <v>434.5</v>
      </c>
      <c r="K369" s="33" t="n">
        <v>789</v>
      </c>
      <c r="L369" s="33"/>
      <c r="M369" s="33"/>
      <c r="N369" s="33"/>
      <c r="O369" s="33"/>
      <c r="P369" s="33" t="n">
        <f aca="false">K369+SUM(L369:O369)</f>
        <v>789</v>
      </c>
      <c r="Q369" s="33"/>
      <c r="R369" s="34" t="n">
        <f aca="false">Q369/$P369</f>
        <v>0</v>
      </c>
      <c r="S369" s="33"/>
      <c r="T369" s="34" t="n">
        <f aca="false">S369/$P369</f>
        <v>0</v>
      </c>
      <c r="U369" s="33"/>
      <c r="V369" s="34" t="n">
        <f aca="false">U369/$P369</f>
        <v>0</v>
      </c>
      <c r="W369" s="33"/>
      <c r="X369" s="34" t="n">
        <f aca="false">W369/$P369</f>
        <v>0</v>
      </c>
      <c r="Y369" s="33" t="n">
        <v>0</v>
      </c>
      <c r="Z369" s="33" t="n">
        <f aca="false">Y369</f>
        <v>0</v>
      </c>
    </row>
    <row r="370" customFormat="false" ht="13.9" hidden="false" customHeight="true" outlineLevel="0" collapsed="false">
      <c r="A370" s="1" t="n">
        <v>6</v>
      </c>
      <c r="B370" s="1" t="n">
        <v>2</v>
      </c>
      <c r="C370" s="1" t="n">
        <v>1</v>
      </c>
      <c r="D370" s="75" t="s">
        <v>21</v>
      </c>
      <c r="E370" s="35" t="n">
        <v>41</v>
      </c>
      <c r="F370" s="35" t="s">
        <v>23</v>
      </c>
      <c r="G370" s="36" t="n">
        <f aca="false">SUM(G369:G369)</f>
        <v>3085</v>
      </c>
      <c r="H370" s="36" t="n">
        <f aca="false">SUM(H369:H369)</f>
        <v>1166.99</v>
      </c>
      <c r="I370" s="36" t="n">
        <f aca="false">SUM(I369:I369)</f>
        <v>489</v>
      </c>
      <c r="J370" s="36" t="n">
        <f aca="false">SUM(J369:J369)</f>
        <v>434.5</v>
      </c>
      <c r="K370" s="36" t="n">
        <f aca="false">SUM(K369:K369)</f>
        <v>789</v>
      </c>
      <c r="L370" s="36" t="n">
        <f aca="false">SUM(L369:L369)</f>
        <v>0</v>
      </c>
      <c r="M370" s="36" t="n">
        <f aca="false">SUM(M369:M369)</f>
        <v>0</v>
      </c>
      <c r="N370" s="36" t="n">
        <f aca="false">SUM(N369:N369)</f>
        <v>0</v>
      </c>
      <c r="O370" s="36" t="n">
        <f aca="false">SUM(O369:O369)</f>
        <v>0</v>
      </c>
      <c r="P370" s="36" t="n">
        <f aca="false">SUM(P369:P369)</f>
        <v>789</v>
      </c>
      <c r="Q370" s="36" t="n">
        <f aca="false">SUM(Q369:Q369)</f>
        <v>0</v>
      </c>
      <c r="R370" s="37" t="n">
        <f aca="false">Q370/$P370</f>
        <v>0</v>
      </c>
      <c r="S370" s="36" t="n">
        <f aca="false">SUM(S369:S369)</f>
        <v>0</v>
      </c>
      <c r="T370" s="37" t="n">
        <f aca="false">S370/$P370</f>
        <v>0</v>
      </c>
      <c r="U370" s="36" t="n">
        <f aca="false">SUM(U369:U369)</f>
        <v>0</v>
      </c>
      <c r="V370" s="37" t="n">
        <f aca="false">U370/$P370</f>
        <v>0</v>
      </c>
      <c r="W370" s="36" t="n">
        <f aca="false">SUM(W369:W369)</f>
        <v>0</v>
      </c>
      <c r="X370" s="37" t="n">
        <f aca="false">W370/$P370</f>
        <v>0</v>
      </c>
      <c r="Y370" s="36" t="n">
        <f aca="false">SUM(Y369:Y369)</f>
        <v>0</v>
      </c>
      <c r="Z370" s="36" t="n">
        <f aca="false">SUM(Z369:Z369)</f>
        <v>0</v>
      </c>
    </row>
    <row r="371" customFormat="false" ht="13.9" hidden="false" customHeight="true" outlineLevel="0" collapsed="false">
      <c r="A371" s="1" t="n">
        <v>6</v>
      </c>
      <c r="B371" s="1" t="n">
        <v>2</v>
      </c>
      <c r="C371" s="1" t="n">
        <v>1</v>
      </c>
      <c r="D371" s="77"/>
      <c r="E371" s="78"/>
      <c r="F371" s="13" t="s">
        <v>113</v>
      </c>
      <c r="G371" s="14" t="n">
        <f aca="false">G370</f>
        <v>3085</v>
      </c>
      <c r="H371" s="14" t="n">
        <f aca="false">H370</f>
        <v>1166.99</v>
      </c>
      <c r="I371" s="14" t="n">
        <f aca="false">I370</f>
        <v>489</v>
      </c>
      <c r="J371" s="14" t="n">
        <f aca="false">J370</f>
        <v>434.5</v>
      </c>
      <c r="K371" s="14" t="n">
        <f aca="false">K370</f>
        <v>789</v>
      </c>
      <c r="L371" s="14" t="n">
        <f aca="false">L370</f>
        <v>0</v>
      </c>
      <c r="M371" s="14" t="n">
        <f aca="false">M370</f>
        <v>0</v>
      </c>
      <c r="N371" s="14" t="n">
        <f aca="false">N370</f>
        <v>0</v>
      </c>
      <c r="O371" s="14" t="n">
        <f aca="false">O370</f>
        <v>0</v>
      </c>
      <c r="P371" s="14" t="n">
        <f aca="false">P370</f>
        <v>789</v>
      </c>
      <c r="Q371" s="14" t="n">
        <f aca="false">Q370</f>
        <v>0</v>
      </c>
      <c r="R371" s="15" t="n">
        <f aca="false">Q371/$P371</f>
        <v>0</v>
      </c>
      <c r="S371" s="14" t="n">
        <f aca="false">S370</f>
        <v>0</v>
      </c>
      <c r="T371" s="15" t="n">
        <f aca="false">S371/$P371</f>
        <v>0</v>
      </c>
      <c r="U371" s="14" t="n">
        <f aca="false">U370</f>
        <v>0</v>
      </c>
      <c r="V371" s="15" t="n">
        <f aca="false">U371/$P371</f>
        <v>0</v>
      </c>
      <c r="W371" s="14" t="n">
        <f aca="false">W370</f>
        <v>0</v>
      </c>
      <c r="X371" s="15" t="n">
        <f aca="false">W371/$P371</f>
        <v>0</v>
      </c>
      <c r="Y371" s="14" t="n">
        <f aca="false">Y370</f>
        <v>0</v>
      </c>
      <c r="Z371" s="14" t="n">
        <f aca="false">Z370</f>
        <v>0</v>
      </c>
    </row>
    <row r="373" customFormat="false" ht="13.9" hidden="false" customHeight="true" outlineLevel="0" collapsed="false">
      <c r="E373" s="39" t="s">
        <v>56</v>
      </c>
      <c r="F373" s="17" t="s">
        <v>135</v>
      </c>
      <c r="G373" s="40" t="n">
        <v>979</v>
      </c>
      <c r="H373" s="40" t="n">
        <v>519.2</v>
      </c>
      <c r="I373" s="40" t="n">
        <v>284</v>
      </c>
      <c r="J373" s="40" t="n">
        <v>385</v>
      </c>
      <c r="K373" s="40" t="n">
        <v>695</v>
      </c>
      <c r="L373" s="40"/>
      <c r="M373" s="40"/>
      <c r="N373" s="40"/>
      <c r="O373" s="40"/>
      <c r="P373" s="40" t="n">
        <f aca="false">K373+SUM(L373:O373)</f>
        <v>695</v>
      </c>
      <c r="Q373" s="40"/>
      <c r="R373" s="41" t="n">
        <f aca="false">Q373/$P373</f>
        <v>0</v>
      </c>
      <c r="S373" s="40"/>
      <c r="T373" s="41" t="n">
        <f aca="false">S373/$P373</f>
        <v>0</v>
      </c>
      <c r="U373" s="40"/>
      <c r="V373" s="41" t="n">
        <f aca="false">U373/$P373</f>
        <v>0</v>
      </c>
      <c r="W373" s="40"/>
      <c r="X373" s="42" t="n">
        <f aca="false">W373/$P373</f>
        <v>0</v>
      </c>
      <c r="Y373" s="40" t="n">
        <v>0</v>
      </c>
      <c r="Z373" s="43" t="n">
        <f aca="false">Y373</f>
        <v>0</v>
      </c>
    </row>
    <row r="374" customFormat="false" ht="13.9" hidden="false" customHeight="true" outlineLevel="0" collapsed="false">
      <c r="E374" s="52"/>
      <c r="F374" s="53" t="s">
        <v>136</v>
      </c>
      <c r="G374" s="54" t="n">
        <v>1956</v>
      </c>
      <c r="H374" s="54" t="n">
        <v>636</v>
      </c>
      <c r="I374" s="54" t="n">
        <v>55</v>
      </c>
      <c r="J374" s="54" t="n">
        <v>49.5</v>
      </c>
      <c r="K374" s="54" t="n">
        <v>44</v>
      </c>
      <c r="L374" s="54"/>
      <c r="M374" s="54"/>
      <c r="N374" s="54"/>
      <c r="O374" s="54"/>
      <c r="P374" s="54" t="n">
        <f aca="false">K374+SUM(L374:O374)</f>
        <v>44</v>
      </c>
      <c r="Q374" s="54"/>
      <c r="R374" s="55" t="n">
        <f aca="false">Q374/$P374</f>
        <v>0</v>
      </c>
      <c r="S374" s="54"/>
      <c r="T374" s="55" t="n">
        <f aca="false">S374/$P374</f>
        <v>0</v>
      </c>
      <c r="U374" s="54"/>
      <c r="V374" s="55" t="n">
        <f aca="false">U374/$P374</f>
        <v>0</v>
      </c>
      <c r="W374" s="54"/>
      <c r="X374" s="56" t="n">
        <f aca="false">W374/$P374</f>
        <v>0</v>
      </c>
      <c r="Y374" s="54" t="n">
        <v>0</v>
      </c>
      <c r="Z374" s="57" t="n">
        <f aca="false">Y374</f>
        <v>0</v>
      </c>
    </row>
    <row r="376" customFormat="false" ht="13.9" hidden="false" customHeight="true" outlineLevel="0" collapsed="false">
      <c r="D376" s="60" t="s">
        <v>222</v>
      </c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1"/>
      <c r="S376" s="60"/>
      <c r="T376" s="61"/>
      <c r="U376" s="60"/>
      <c r="V376" s="61"/>
      <c r="W376" s="60"/>
      <c r="X376" s="61"/>
      <c r="Y376" s="60"/>
      <c r="Z376" s="60"/>
    </row>
    <row r="377" customFormat="false" ht="13.9" hidden="false" customHeight="true" outlineLevel="0" collapsed="false">
      <c r="D377" s="7" t="s">
        <v>32</v>
      </c>
      <c r="E377" s="7" t="s">
        <v>33</v>
      </c>
      <c r="F377" s="7" t="s">
        <v>34</v>
      </c>
      <c r="G377" s="7" t="s">
        <v>1</v>
      </c>
      <c r="H377" s="7" t="s">
        <v>2</v>
      </c>
      <c r="I377" s="7" t="s">
        <v>3</v>
      </c>
      <c r="J377" s="7" t="s">
        <v>4</v>
      </c>
      <c r="K377" s="7" t="s">
        <v>5</v>
      </c>
      <c r="L377" s="7" t="s">
        <v>6</v>
      </c>
      <c r="M377" s="7" t="s">
        <v>7</v>
      </c>
      <c r="N377" s="7" t="s">
        <v>8</v>
      </c>
      <c r="O377" s="7" t="s">
        <v>9</v>
      </c>
      <c r="P377" s="7" t="s">
        <v>10</v>
      </c>
      <c r="Q377" s="7" t="s">
        <v>11</v>
      </c>
      <c r="R377" s="8" t="s">
        <v>12</v>
      </c>
      <c r="S377" s="7" t="s">
        <v>13</v>
      </c>
      <c r="T377" s="8" t="s">
        <v>14</v>
      </c>
      <c r="U377" s="7" t="s">
        <v>15</v>
      </c>
      <c r="V377" s="8" t="s">
        <v>16</v>
      </c>
      <c r="W377" s="7" t="s">
        <v>17</v>
      </c>
      <c r="X377" s="8" t="s">
        <v>18</v>
      </c>
      <c r="Y377" s="7" t="s">
        <v>19</v>
      </c>
      <c r="Z377" s="7" t="s">
        <v>20</v>
      </c>
    </row>
    <row r="378" customFormat="false" ht="13.9" hidden="false" customHeight="true" outlineLevel="0" collapsed="false">
      <c r="A378" s="1" t="n">
        <v>6</v>
      </c>
      <c r="B378" s="1" t="n">
        <v>2</v>
      </c>
      <c r="C378" s="1" t="n">
        <v>2</v>
      </c>
      <c r="D378" s="74" t="s">
        <v>221</v>
      </c>
      <c r="E378" s="10" t="n">
        <v>620</v>
      </c>
      <c r="F378" s="10" t="s">
        <v>119</v>
      </c>
      <c r="G378" s="11" t="n">
        <v>11.15</v>
      </c>
      <c r="H378" s="11" t="n">
        <v>0</v>
      </c>
      <c r="I378" s="11" t="n">
        <v>0</v>
      </c>
      <c r="J378" s="11" t="n">
        <v>0</v>
      </c>
      <c r="K378" s="11" t="n">
        <v>0</v>
      </c>
      <c r="L378" s="11"/>
      <c r="M378" s="11"/>
      <c r="N378" s="11"/>
      <c r="O378" s="11"/>
      <c r="P378" s="11" t="n">
        <f aca="false">K378+SUM(L378:O378)</f>
        <v>0</v>
      </c>
      <c r="Q378" s="11"/>
      <c r="R378" s="12" t="e">
        <f aca="false">Q378/$P378</f>
        <v>#DIV/0!</v>
      </c>
      <c r="S378" s="11"/>
      <c r="T378" s="12" t="e">
        <f aca="false">S378/$P378</f>
        <v>#DIV/0!</v>
      </c>
      <c r="U378" s="11"/>
      <c r="V378" s="12" t="e">
        <f aca="false">U378/$P378</f>
        <v>#DIV/0!</v>
      </c>
      <c r="W378" s="11"/>
      <c r="X378" s="12" t="e">
        <f aca="false">W378/$P378</f>
        <v>#DIV/0!</v>
      </c>
      <c r="Y378" s="11" t="n">
        <f aca="false">K378</f>
        <v>0</v>
      </c>
      <c r="Z378" s="11" t="n">
        <f aca="false">Y378</f>
        <v>0</v>
      </c>
    </row>
    <row r="379" customFormat="false" ht="13.9" hidden="false" customHeight="true" outlineLevel="0" collapsed="false">
      <c r="A379" s="1" t="n">
        <v>6</v>
      </c>
      <c r="B379" s="1" t="n">
        <v>2</v>
      </c>
      <c r="C379" s="1" t="n">
        <v>2</v>
      </c>
      <c r="D379" s="74" t="s">
        <v>221</v>
      </c>
      <c r="E379" s="10" t="n">
        <v>630</v>
      </c>
      <c r="F379" s="10" t="s">
        <v>120</v>
      </c>
      <c r="G379" s="11" t="n">
        <v>1852.86</v>
      </c>
      <c r="H379" s="11" t="n">
        <v>6320.3</v>
      </c>
      <c r="I379" s="11" t="n">
        <v>6000</v>
      </c>
      <c r="J379" s="11" t="n">
        <v>6662.96</v>
      </c>
      <c r="K379" s="11" t="n">
        <v>8635</v>
      </c>
      <c r="L379" s="11"/>
      <c r="M379" s="11"/>
      <c r="N379" s="11"/>
      <c r="O379" s="11"/>
      <c r="P379" s="11" t="n">
        <f aca="false">K379+SUM(L379:O379)</f>
        <v>8635</v>
      </c>
      <c r="Q379" s="11"/>
      <c r="R379" s="12" t="n">
        <f aca="false">Q379/$P379</f>
        <v>0</v>
      </c>
      <c r="S379" s="11"/>
      <c r="T379" s="12" t="n">
        <f aca="false">S379/$P379</f>
        <v>0</v>
      </c>
      <c r="U379" s="11"/>
      <c r="V379" s="12" t="n">
        <f aca="false">U379/$P379</f>
        <v>0</v>
      </c>
      <c r="W379" s="11"/>
      <c r="X379" s="12" t="n">
        <f aca="false">W379/$P379</f>
        <v>0</v>
      </c>
      <c r="Y379" s="11" t="n">
        <f aca="false">K379</f>
        <v>8635</v>
      </c>
      <c r="Z379" s="11" t="n">
        <f aca="false">Y379</f>
        <v>8635</v>
      </c>
    </row>
    <row r="380" customFormat="false" ht="13.9" hidden="false" customHeight="true" outlineLevel="0" collapsed="false">
      <c r="A380" s="1" t="n">
        <v>6</v>
      </c>
      <c r="B380" s="1" t="n">
        <v>2</v>
      </c>
      <c r="C380" s="1" t="n">
        <v>2</v>
      </c>
      <c r="D380" s="74" t="s">
        <v>221</v>
      </c>
      <c r="E380" s="10" t="n">
        <v>640</v>
      </c>
      <c r="F380" s="10" t="s">
        <v>121</v>
      </c>
      <c r="G380" s="11" t="n">
        <v>0</v>
      </c>
      <c r="H380" s="11" t="n">
        <v>150</v>
      </c>
      <c r="I380" s="11" t="n">
        <v>2675</v>
      </c>
      <c r="J380" s="11" t="n">
        <v>2675</v>
      </c>
      <c r="K380" s="11" t="n">
        <v>2675</v>
      </c>
      <c r="L380" s="11"/>
      <c r="M380" s="11"/>
      <c r="N380" s="11"/>
      <c r="O380" s="11"/>
      <c r="P380" s="11" t="n">
        <f aca="false">K380+SUM(L380:O380)</f>
        <v>2675</v>
      </c>
      <c r="Q380" s="11"/>
      <c r="R380" s="12" t="n">
        <f aca="false">Q380/$P380</f>
        <v>0</v>
      </c>
      <c r="S380" s="11"/>
      <c r="T380" s="12" t="n">
        <f aca="false">S380/$P380</f>
        <v>0</v>
      </c>
      <c r="U380" s="11"/>
      <c r="V380" s="12" t="n">
        <f aca="false">U380/$P380</f>
        <v>0</v>
      </c>
      <c r="W380" s="11"/>
      <c r="X380" s="12" t="n">
        <f aca="false">W380/$P380</f>
        <v>0</v>
      </c>
      <c r="Y380" s="11" t="n">
        <f aca="false">K380</f>
        <v>2675</v>
      </c>
      <c r="Z380" s="11" t="n">
        <f aca="false">Y380</f>
        <v>2675</v>
      </c>
    </row>
    <row r="381" customFormat="false" ht="13.9" hidden="false" customHeight="true" outlineLevel="0" collapsed="false">
      <c r="A381" s="1" t="n">
        <v>6</v>
      </c>
      <c r="B381" s="1" t="n">
        <v>2</v>
      </c>
      <c r="C381" s="1" t="n">
        <v>2</v>
      </c>
      <c r="D381" s="75" t="s">
        <v>21</v>
      </c>
      <c r="E381" s="35" t="n">
        <v>41</v>
      </c>
      <c r="F381" s="35" t="s">
        <v>23</v>
      </c>
      <c r="G381" s="36" t="n">
        <f aca="false">SUM(G378:G380)</f>
        <v>1864.01</v>
      </c>
      <c r="H381" s="36" t="n">
        <f aca="false">SUM(H378:H380)</f>
        <v>6470.3</v>
      </c>
      <c r="I381" s="36" t="n">
        <f aca="false">SUM(I378:I380)</f>
        <v>8675</v>
      </c>
      <c r="J381" s="36" t="n">
        <f aca="false">SUM(J378:J380)</f>
        <v>9337.96</v>
      </c>
      <c r="K381" s="36" t="n">
        <f aca="false">SUM(K378:K380)</f>
        <v>11310</v>
      </c>
      <c r="L381" s="36" t="n">
        <f aca="false">SUM(L378:L380)</f>
        <v>0</v>
      </c>
      <c r="M381" s="36" t="n">
        <f aca="false">SUM(M378:M380)</f>
        <v>0</v>
      </c>
      <c r="N381" s="36" t="n">
        <f aca="false">SUM(N378:N380)</f>
        <v>0</v>
      </c>
      <c r="O381" s="36" t="n">
        <f aca="false">SUM(O378:O380)</f>
        <v>0</v>
      </c>
      <c r="P381" s="36" t="n">
        <f aca="false">SUM(P378:P380)</f>
        <v>11310</v>
      </c>
      <c r="Q381" s="36" t="n">
        <f aca="false">SUM(Q378:Q380)</f>
        <v>0</v>
      </c>
      <c r="R381" s="37" t="n">
        <f aca="false">Q381/$P381</f>
        <v>0</v>
      </c>
      <c r="S381" s="36" t="n">
        <f aca="false">SUM(S378:S380)</f>
        <v>0</v>
      </c>
      <c r="T381" s="37" t="n">
        <f aca="false">S381/$P381</f>
        <v>0</v>
      </c>
      <c r="U381" s="36" t="n">
        <f aca="false">SUM(U378:U380)</f>
        <v>0</v>
      </c>
      <c r="V381" s="37" t="n">
        <f aca="false">U381/$P381</f>
        <v>0</v>
      </c>
      <c r="W381" s="36" t="n">
        <f aca="false">SUM(W378:W380)</f>
        <v>0</v>
      </c>
      <c r="X381" s="37" t="n">
        <f aca="false">W381/$P381</f>
        <v>0</v>
      </c>
      <c r="Y381" s="36" t="n">
        <f aca="false">SUM(Y378:Y380)</f>
        <v>11310</v>
      </c>
      <c r="Z381" s="36" t="n">
        <f aca="false">SUM(Z378:Z380)</f>
        <v>11310</v>
      </c>
    </row>
    <row r="382" customFormat="false" ht="13.9" hidden="false" customHeight="true" outlineLevel="0" collapsed="false">
      <c r="A382" s="1" t="n">
        <v>6</v>
      </c>
      <c r="B382" s="1" t="n">
        <v>2</v>
      </c>
      <c r="C382" s="1" t="n">
        <v>2</v>
      </c>
      <c r="D382" s="77"/>
      <c r="E382" s="78"/>
      <c r="F382" s="13" t="s">
        <v>113</v>
      </c>
      <c r="G382" s="14" t="n">
        <f aca="false">G381</f>
        <v>1864.01</v>
      </c>
      <c r="H382" s="14" t="n">
        <f aca="false">H381</f>
        <v>6470.3</v>
      </c>
      <c r="I382" s="14" t="n">
        <f aca="false">I381</f>
        <v>8675</v>
      </c>
      <c r="J382" s="14" t="n">
        <f aca="false">J381</f>
        <v>9337.96</v>
      </c>
      <c r="K382" s="14" t="n">
        <f aca="false">K381</f>
        <v>11310</v>
      </c>
      <c r="L382" s="14" t="n">
        <f aca="false">L381</f>
        <v>0</v>
      </c>
      <c r="M382" s="14" t="n">
        <f aca="false">M381</f>
        <v>0</v>
      </c>
      <c r="N382" s="14" t="n">
        <f aca="false">N381</f>
        <v>0</v>
      </c>
      <c r="O382" s="14" t="n">
        <f aca="false">O381</f>
        <v>0</v>
      </c>
      <c r="P382" s="14" t="n">
        <f aca="false">P381</f>
        <v>11310</v>
      </c>
      <c r="Q382" s="14" t="n">
        <f aca="false">Q381</f>
        <v>0</v>
      </c>
      <c r="R382" s="15" t="n">
        <f aca="false">Q382/$P382</f>
        <v>0</v>
      </c>
      <c r="S382" s="14" t="n">
        <f aca="false">S381</f>
        <v>0</v>
      </c>
      <c r="T382" s="15" t="n">
        <f aca="false">S382/$P382</f>
        <v>0</v>
      </c>
      <c r="U382" s="14" t="n">
        <f aca="false">U381</f>
        <v>0</v>
      </c>
      <c r="V382" s="15" t="n">
        <f aca="false">U382/$P382</f>
        <v>0</v>
      </c>
      <c r="W382" s="14" t="n">
        <f aca="false">W381</f>
        <v>0</v>
      </c>
      <c r="X382" s="15" t="n">
        <f aca="false">W382/$P382</f>
        <v>0</v>
      </c>
      <c r="Y382" s="14" t="n">
        <f aca="false">Y381</f>
        <v>11310</v>
      </c>
      <c r="Z382" s="14" t="n">
        <f aca="false">Z381</f>
        <v>11310</v>
      </c>
    </row>
    <row r="384" customFormat="false" ht="13.9" hidden="false" customHeight="true" outlineLevel="0" collapsed="false">
      <c r="E384" s="39" t="s">
        <v>56</v>
      </c>
      <c r="F384" s="17" t="s">
        <v>223</v>
      </c>
      <c r="G384" s="40"/>
      <c r="H384" s="40"/>
      <c r="I384" s="40" t="n">
        <v>2500</v>
      </c>
      <c r="J384" s="40" t="n">
        <v>2500</v>
      </c>
      <c r="K384" s="40" t="n">
        <v>2500</v>
      </c>
      <c r="L384" s="40"/>
      <c r="M384" s="40"/>
      <c r="N384" s="40"/>
      <c r="O384" s="40"/>
      <c r="P384" s="40" t="n">
        <f aca="false">K384+SUM(L384:O384)</f>
        <v>2500</v>
      </c>
      <c r="Q384" s="40"/>
      <c r="R384" s="41" t="n">
        <f aca="false">Q384/$P384</f>
        <v>0</v>
      </c>
      <c r="S384" s="40"/>
      <c r="T384" s="41" t="n">
        <f aca="false">S384/$P384</f>
        <v>0</v>
      </c>
      <c r="U384" s="40"/>
      <c r="V384" s="41" t="n">
        <f aca="false">U384/$P384</f>
        <v>0</v>
      </c>
      <c r="W384" s="40"/>
      <c r="X384" s="42" t="n">
        <f aca="false">W384/$P384</f>
        <v>0</v>
      </c>
      <c r="Y384" s="40" t="n">
        <f aca="false">K384</f>
        <v>2500</v>
      </c>
      <c r="Z384" s="43" t="n">
        <f aca="false">Y384</f>
        <v>2500</v>
      </c>
    </row>
    <row r="385" customFormat="false" ht="13.9" hidden="false" customHeight="true" outlineLevel="0" collapsed="false">
      <c r="E385" s="44"/>
      <c r="F385" s="1" t="s">
        <v>224</v>
      </c>
      <c r="G385" s="46"/>
      <c r="H385" s="46" t="n">
        <v>150</v>
      </c>
      <c r="I385" s="46" t="n">
        <v>175</v>
      </c>
      <c r="J385" s="46" t="n">
        <v>175</v>
      </c>
      <c r="K385" s="46" t="n">
        <v>175</v>
      </c>
      <c r="L385" s="46"/>
      <c r="M385" s="46"/>
      <c r="N385" s="46"/>
      <c r="O385" s="46"/>
      <c r="P385" s="46" t="n">
        <f aca="false">K385+SUM(L385:O385)</f>
        <v>175</v>
      </c>
      <c r="Q385" s="46"/>
      <c r="R385" s="2" t="n">
        <f aca="false">Q385/$P385</f>
        <v>0</v>
      </c>
      <c r="S385" s="46"/>
      <c r="T385" s="2" t="n">
        <f aca="false">S385/$P385</f>
        <v>0</v>
      </c>
      <c r="U385" s="46"/>
      <c r="V385" s="2" t="n">
        <f aca="false">U385/$P385</f>
        <v>0</v>
      </c>
      <c r="W385" s="46"/>
      <c r="X385" s="47" t="n">
        <f aca="false">W385/$P385</f>
        <v>0</v>
      </c>
      <c r="Y385" s="46" t="n">
        <f aca="false">K385</f>
        <v>175</v>
      </c>
      <c r="Z385" s="48" t="n">
        <f aca="false">Y385</f>
        <v>175</v>
      </c>
    </row>
    <row r="386" customFormat="false" ht="13.9" hidden="false" customHeight="true" outlineLevel="0" collapsed="false">
      <c r="E386" s="44"/>
      <c r="F386" s="1" t="s">
        <v>225</v>
      </c>
      <c r="G386" s="49"/>
      <c r="H386" s="49" t="n">
        <v>3163.2</v>
      </c>
      <c r="I386" s="49" t="n">
        <v>5500</v>
      </c>
      <c r="J386" s="49" t="n">
        <v>5528.96</v>
      </c>
      <c r="K386" s="49" t="n">
        <v>7000</v>
      </c>
      <c r="L386" s="49"/>
      <c r="M386" s="49"/>
      <c r="N386" s="49"/>
      <c r="O386" s="49"/>
      <c r="P386" s="49" t="n">
        <f aca="false">K386+SUM(L386:O386)</f>
        <v>7000</v>
      </c>
      <c r="Q386" s="49"/>
      <c r="R386" s="50" t="n">
        <f aca="false">Q386/$P386</f>
        <v>0</v>
      </c>
      <c r="S386" s="49"/>
      <c r="T386" s="50" t="n">
        <f aca="false">S386/$P386</f>
        <v>0</v>
      </c>
      <c r="U386" s="49"/>
      <c r="V386" s="50" t="n">
        <f aca="false">U386/$P386</f>
        <v>0</v>
      </c>
      <c r="W386" s="49"/>
      <c r="X386" s="51" t="n">
        <f aca="false">W386/$P386</f>
        <v>0</v>
      </c>
      <c r="Y386" s="46" t="n">
        <f aca="false">K386</f>
        <v>7000</v>
      </c>
      <c r="Z386" s="48" t="n">
        <f aca="false">Y386</f>
        <v>7000</v>
      </c>
    </row>
    <row r="387" customFormat="false" ht="13.9" hidden="false" customHeight="true" outlineLevel="0" collapsed="false">
      <c r="E387" s="52"/>
      <c r="F387" s="85" t="s">
        <v>226</v>
      </c>
      <c r="G387" s="86"/>
      <c r="H387" s="86" t="n">
        <v>1177.1</v>
      </c>
      <c r="I387" s="86" t="n">
        <v>3000</v>
      </c>
      <c r="J387" s="86" t="n">
        <v>1134</v>
      </c>
      <c r="K387" s="86" t="n">
        <v>3135</v>
      </c>
      <c r="L387" s="86"/>
      <c r="M387" s="86"/>
      <c r="N387" s="86"/>
      <c r="O387" s="86"/>
      <c r="P387" s="86" t="n">
        <f aca="false">K387+SUM(L387:O387)</f>
        <v>3135</v>
      </c>
      <c r="Q387" s="86"/>
      <c r="R387" s="87" t="n">
        <f aca="false">Q387/$P387</f>
        <v>0</v>
      </c>
      <c r="S387" s="86"/>
      <c r="T387" s="87" t="n">
        <f aca="false">S387/$P387</f>
        <v>0</v>
      </c>
      <c r="U387" s="86"/>
      <c r="V387" s="87" t="n">
        <f aca="false">U387/$P387</f>
        <v>0</v>
      </c>
      <c r="W387" s="86"/>
      <c r="X387" s="88" t="n">
        <f aca="false">W387/$P387</f>
        <v>0</v>
      </c>
      <c r="Y387" s="86" t="n">
        <f aca="false">K387</f>
        <v>3135</v>
      </c>
      <c r="Z387" s="57" t="n">
        <f aca="false">Y387</f>
        <v>3135</v>
      </c>
    </row>
    <row r="389" customFormat="false" ht="13.9" hidden="false" customHeight="true" outlineLevel="0" collapsed="false">
      <c r="D389" s="60" t="s">
        <v>227</v>
      </c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1"/>
      <c r="S389" s="60"/>
      <c r="T389" s="61"/>
      <c r="U389" s="60"/>
      <c r="V389" s="61"/>
      <c r="W389" s="60"/>
      <c r="X389" s="61"/>
      <c r="Y389" s="60"/>
      <c r="Z389" s="60"/>
    </row>
    <row r="390" customFormat="false" ht="13.9" hidden="false" customHeight="true" outlineLevel="0" collapsed="false">
      <c r="D390" s="7" t="s">
        <v>32</v>
      </c>
      <c r="E390" s="7" t="s">
        <v>33</v>
      </c>
      <c r="F390" s="7" t="s">
        <v>34</v>
      </c>
      <c r="G390" s="7" t="s">
        <v>1</v>
      </c>
      <c r="H390" s="7" t="s">
        <v>2</v>
      </c>
      <c r="I390" s="7" t="s">
        <v>3</v>
      </c>
      <c r="J390" s="7" t="s">
        <v>4</v>
      </c>
      <c r="K390" s="7" t="s">
        <v>5</v>
      </c>
      <c r="L390" s="7" t="s">
        <v>6</v>
      </c>
      <c r="M390" s="7" t="s">
        <v>7</v>
      </c>
      <c r="N390" s="7" t="s">
        <v>8</v>
      </c>
      <c r="O390" s="7" t="s">
        <v>9</v>
      </c>
      <c r="P390" s="7" t="s">
        <v>10</v>
      </c>
      <c r="Q390" s="7" t="s">
        <v>11</v>
      </c>
      <c r="R390" s="8" t="s">
        <v>12</v>
      </c>
      <c r="S390" s="7" t="s">
        <v>13</v>
      </c>
      <c r="T390" s="8" t="s">
        <v>14</v>
      </c>
      <c r="U390" s="7" t="s">
        <v>15</v>
      </c>
      <c r="V390" s="8" t="s">
        <v>16</v>
      </c>
      <c r="W390" s="7" t="s">
        <v>17</v>
      </c>
      <c r="X390" s="8" t="s">
        <v>18</v>
      </c>
      <c r="Y390" s="7" t="s">
        <v>19</v>
      </c>
      <c r="Z390" s="7" t="s">
        <v>20</v>
      </c>
    </row>
    <row r="391" customFormat="false" ht="13.9" hidden="false" customHeight="true" outlineLevel="0" collapsed="false">
      <c r="A391" s="1" t="n">
        <v>6</v>
      </c>
      <c r="B391" s="1" t="n">
        <v>2</v>
      </c>
      <c r="C391" s="1" t="n">
        <v>3</v>
      </c>
      <c r="D391" s="38" t="s">
        <v>221</v>
      </c>
      <c r="E391" s="10" t="n">
        <v>620</v>
      </c>
      <c r="F391" s="10" t="s">
        <v>119</v>
      </c>
      <c r="G391" s="11" t="n">
        <v>21.27</v>
      </c>
      <c r="H391" s="11" t="n">
        <v>17.26</v>
      </c>
      <c r="I391" s="11" t="n">
        <v>17</v>
      </c>
      <c r="J391" s="11" t="n">
        <v>17.76</v>
      </c>
      <c r="K391" s="11" t="n">
        <v>18</v>
      </c>
      <c r="L391" s="11"/>
      <c r="M391" s="11"/>
      <c r="N391" s="11"/>
      <c r="O391" s="11"/>
      <c r="P391" s="11" t="n">
        <f aca="false">K391+SUM(L391:O391)</f>
        <v>18</v>
      </c>
      <c r="Q391" s="11"/>
      <c r="R391" s="12" t="n">
        <f aca="false">Q391/$P391</f>
        <v>0</v>
      </c>
      <c r="S391" s="11"/>
      <c r="T391" s="12" t="n">
        <f aca="false">S391/$P391</f>
        <v>0</v>
      </c>
      <c r="U391" s="11"/>
      <c r="V391" s="12" t="n">
        <f aca="false">U391/$P391</f>
        <v>0</v>
      </c>
      <c r="W391" s="11"/>
      <c r="X391" s="12" t="n">
        <f aca="false">W391/$P391</f>
        <v>0</v>
      </c>
      <c r="Y391" s="11" t="n">
        <f aca="false">K391</f>
        <v>18</v>
      </c>
      <c r="Z391" s="11" t="n">
        <f aca="false">Y391</f>
        <v>18</v>
      </c>
    </row>
    <row r="392" customFormat="false" ht="13.9" hidden="false" customHeight="true" outlineLevel="0" collapsed="false">
      <c r="A392" s="1" t="n">
        <v>6</v>
      </c>
      <c r="B392" s="1" t="n">
        <v>2</v>
      </c>
      <c r="C392" s="1" t="n">
        <v>3</v>
      </c>
      <c r="D392" s="38" t="s">
        <v>221</v>
      </c>
      <c r="E392" s="10" t="n">
        <v>630</v>
      </c>
      <c r="F392" s="10" t="s">
        <v>120</v>
      </c>
      <c r="G392" s="11" t="n">
        <v>2249.59</v>
      </c>
      <c r="H392" s="11" t="n">
        <v>2695.54</v>
      </c>
      <c r="I392" s="11" t="n">
        <v>2846</v>
      </c>
      <c r="J392" s="11" t="n">
        <v>2820.21</v>
      </c>
      <c r="K392" s="11" t="n">
        <v>2828</v>
      </c>
      <c r="L392" s="11"/>
      <c r="M392" s="11"/>
      <c r="N392" s="11"/>
      <c r="O392" s="11"/>
      <c r="P392" s="11" t="n">
        <f aca="false">K392+SUM(L392:O392)</f>
        <v>2828</v>
      </c>
      <c r="Q392" s="11"/>
      <c r="R392" s="12" t="n">
        <f aca="false">Q392/$P392</f>
        <v>0</v>
      </c>
      <c r="S392" s="11"/>
      <c r="T392" s="12" t="n">
        <f aca="false">S392/$P392</f>
        <v>0</v>
      </c>
      <c r="U392" s="11"/>
      <c r="V392" s="12" t="n">
        <f aca="false">U392/$P392</f>
        <v>0</v>
      </c>
      <c r="W392" s="11"/>
      <c r="X392" s="12" t="n">
        <f aca="false">W392/$P392</f>
        <v>0</v>
      </c>
      <c r="Y392" s="11" t="n">
        <f aca="false">K392</f>
        <v>2828</v>
      </c>
      <c r="Z392" s="11" t="n">
        <f aca="false">Y392</f>
        <v>2828</v>
      </c>
    </row>
    <row r="393" customFormat="false" ht="13.9" hidden="false" customHeight="true" outlineLevel="0" collapsed="false">
      <c r="A393" s="1" t="n">
        <v>6</v>
      </c>
      <c r="B393" s="1" t="n">
        <v>2</v>
      </c>
      <c r="C393" s="1" t="n">
        <v>3</v>
      </c>
      <c r="D393" s="75" t="s">
        <v>21</v>
      </c>
      <c r="E393" s="35" t="n">
        <v>41</v>
      </c>
      <c r="F393" s="35" t="s">
        <v>23</v>
      </c>
      <c r="G393" s="36" t="n">
        <f aca="false">SUM(G391:G392)</f>
        <v>2270.86</v>
      </c>
      <c r="H393" s="36" t="n">
        <f aca="false">SUM(H391:H392)</f>
        <v>2712.8</v>
      </c>
      <c r="I393" s="36" t="n">
        <f aca="false">SUM(I391:I392)</f>
        <v>2863</v>
      </c>
      <c r="J393" s="36" t="n">
        <f aca="false">SUM(J391:J392)</f>
        <v>2837.97</v>
      </c>
      <c r="K393" s="36" t="n">
        <f aca="false">SUM(K391:K392)</f>
        <v>2846</v>
      </c>
      <c r="L393" s="36" t="n">
        <f aca="false">SUM(L391:L392)</f>
        <v>0</v>
      </c>
      <c r="M393" s="36" t="n">
        <f aca="false">SUM(M391:M392)</f>
        <v>0</v>
      </c>
      <c r="N393" s="36" t="n">
        <f aca="false">SUM(N391:N392)</f>
        <v>0</v>
      </c>
      <c r="O393" s="36" t="n">
        <f aca="false">SUM(O391:O392)</f>
        <v>0</v>
      </c>
      <c r="P393" s="36" t="n">
        <f aca="false">SUM(P391:P392)</f>
        <v>2846</v>
      </c>
      <c r="Q393" s="36" t="n">
        <f aca="false">SUM(Q391:Q392)</f>
        <v>0</v>
      </c>
      <c r="R393" s="37" t="n">
        <f aca="false">Q393/$P393</f>
        <v>0</v>
      </c>
      <c r="S393" s="36" t="n">
        <f aca="false">SUM(S391:S392)</f>
        <v>0</v>
      </c>
      <c r="T393" s="37" t="n">
        <f aca="false">S393/$P393</f>
        <v>0</v>
      </c>
      <c r="U393" s="36" t="n">
        <f aca="false">SUM(U391:U392)</f>
        <v>0</v>
      </c>
      <c r="V393" s="37" t="n">
        <f aca="false">U393/$P393</f>
        <v>0</v>
      </c>
      <c r="W393" s="36" t="n">
        <f aca="false">SUM(W391:W392)</f>
        <v>0</v>
      </c>
      <c r="X393" s="37" t="n">
        <f aca="false">W393/$P393</f>
        <v>0</v>
      </c>
      <c r="Y393" s="36" t="n">
        <f aca="false">SUM(Y391:Y392)</f>
        <v>2846</v>
      </c>
      <c r="Z393" s="36" t="n">
        <f aca="false">SUM(Z391:Z392)</f>
        <v>2846</v>
      </c>
    </row>
    <row r="394" customFormat="false" ht="13.9" hidden="false" customHeight="true" outlineLevel="0" collapsed="false">
      <c r="A394" s="1" t="n">
        <v>6</v>
      </c>
      <c r="B394" s="1" t="n">
        <v>2</v>
      </c>
      <c r="C394" s="1" t="n">
        <v>3</v>
      </c>
      <c r="D394" s="77"/>
      <c r="E394" s="78"/>
      <c r="F394" s="13" t="s">
        <v>113</v>
      </c>
      <c r="G394" s="14" t="n">
        <f aca="false">G393</f>
        <v>2270.86</v>
      </c>
      <c r="H394" s="14" t="n">
        <f aca="false">H393</f>
        <v>2712.8</v>
      </c>
      <c r="I394" s="14" t="n">
        <f aca="false">I393</f>
        <v>2863</v>
      </c>
      <c r="J394" s="14" t="n">
        <f aca="false">J393</f>
        <v>2837.97</v>
      </c>
      <c r="K394" s="14" t="n">
        <f aca="false">K393</f>
        <v>2846</v>
      </c>
      <c r="L394" s="14" t="n">
        <f aca="false">L393</f>
        <v>0</v>
      </c>
      <c r="M394" s="14" t="n">
        <f aca="false">M393</f>
        <v>0</v>
      </c>
      <c r="N394" s="14" t="n">
        <f aca="false">N393</f>
        <v>0</v>
      </c>
      <c r="O394" s="14" t="n">
        <f aca="false">O393</f>
        <v>0</v>
      </c>
      <c r="P394" s="14" t="n">
        <f aca="false">P393</f>
        <v>2846</v>
      </c>
      <c r="Q394" s="14" t="n">
        <f aca="false">Q393</f>
        <v>0</v>
      </c>
      <c r="R394" s="15" t="n">
        <f aca="false">Q394/$P394</f>
        <v>0</v>
      </c>
      <c r="S394" s="14" t="n">
        <f aca="false">S393</f>
        <v>0</v>
      </c>
      <c r="T394" s="15" t="n">
        <f aca="false">S394/$P394</f>
        <v>0</v>
      </c>
      <c r="U394" s="14" t="n">
        <f aca="false">U393</f>
        <v>0</v>
      </c>
      <c r="V394" s="15" t="n">
        <f aca="false">U394/$P394</f>
        <v>0</v>
      </c>
      <c r="W394" s="14" t="n">
        <f aca="false">W393</f>
        <v>0</v>
      </c>
      <c r="X394" s="15" t="n">
        <f aca="false">W394/$P394</f>
        <v>0</v>
      </c>
      <c r="Y394" s="14" t="n">
        <f aca="false">Y393</f>
        <v>2846</v>
      </c>
      <c r="Z394" s="14" t="n">
        <f aca="false">Z393</f>
        <v>2846</v>
      </c>
    </row>
    <row r="396" customFormat="false" ht="13.9" hidden="false" customHeight="true" outlineLevel="0" collapsed="false">
      <c r="D396" s="28" t="s">
        <v>228</v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9"/>
      <c r="S396" s="28"/>
      <c r="T396" s="29"/>
      <c r="U396" s="28"/>
      <c r="V396" s="29"/>
      <c r="W396" s="28"/>
      <c r="X396" s="29"/>
      <c r="Y396" s="28"/>
      <c r="Z396" s="28"/>
    </row>
    <row r="397" customFormat="false" ht="13.9" hidden="false" customHeight="true" outlineLevel="0" collapsed="false">
      <c r="D397" s="7"/>
      <c r="E397" s="7"/>
      <c r="F397" s="7"/>
      <c r="G397" s="7" t="s">
        <v>1</v>
      </c>
      <c r="H397" s="7" t="s">
        <v>2</v>
      </c>
      <c r="I397" s="7" t="s">
        <v>3</v>
      </c>
      <c r="J397" s="7" t="s">
        <v>4</v>
      </c>
      <c r="K397" s="7" t="s">
        <v>5</v>
      </c>
      <c r="L397" s="7" t="s">
        <v>6</v>
      </c>
      <c r="M397" s="7" t="s">
        <v>7</v>
      </c>
      <c r="N397" s="7" t="s">
        <v>8</v>
      </c>
      <c r="O397" s="7" t="s">
        <v>9</v>
      </c>
      <c r="P397" s="7" t="s">
        <v>10</v>
      </c>
      <c r="Q397" s="7" t="s">
        <v>11</v>
      </c>
      <c r="R397" s="8" t="s">
        <v>12</v>
      </c>
      <c r="S397" s="7" t="s">
        <v>13</v>
      </c>
      <c r="T397" s="8" t="s">
        <v>14</v>
      </c>
      <c r="U397" s="7" t="s">
        <v>15</v>
      </c>
      <c r="V397" s="8" t="s">
        <v>16</v>
      </c>
      <c r="W397" s="7" t="s">
        <v>17</v>
      </c>
      <c r="X397" s="8" t="s">
        <v>18</v>
      </c>
      <c r="Y397" s="7" t="s">
        <v>19</v>
      </c>
      <c r="Z397" s="7" t="s">
        <v>20</v>
      </c>
    </row>
    <row r="398" customFormat="false" ht="13.9" hidden="false" customHeight="true" outlineLevel="0" collapsed="false">
      <c r="A398" s="1" t="n">
        <v>6</v>
      </c>
      <c r="B398" s="1" t="n">
        <v>3</v>
      </c>
      <c r="D398" s="30" t="s">
        <v>21</v>
      </c>
      <c r="E398" s="10" t="n">
        <v>41</v>
      </c>
      <c r="F398" s="10" t="s">
        <v>23</v>
      </c>
      <c r="G398" s="11" t="n">
        <f aca="false">G404+G414</f>
        <v>13384.27</v>
      </c>
      <c r="H398" s="11" t="n">
        <f aca="false">H404+H414</f>
        <v>9940.22</v>
      </c>
      <c r="I398" s="11" t="n">
        <f aca="false">I404+I414</f>
        <v>10870</v>
      </c>
      <c r="J398" s="11" t="n">
        <f aca="false">J404+J414</f>
        <v>11940.66</v>
      </c>
      <c r="K398" s="11" t="n">
        <f aca="false">K404+K414</f>
        <v>11601</v>
      </c>
      <c r="L398" s="11" t="n">
        <f aca="false">L404+L414</f>
        <v>0</v>
      </c>
      <c r="M398" s="11" t="n">
        <f aca="false">M404+M414</f>
        <v>0</v>
      </c>
      <c r="N398" s="11" t="n">
        <f aca="false">N404+N414</f>
        <v>0</v>
      </c>
      <c r="O398" s="11" t="n">
        <f aca="false">O404+O414</f>
        <v>0</v>
      </c>
      <c r="P398" s="11" t="n">
        <f aca="false">P404+P414</f>
        <v>11601</v>
      </c>
      <c r="Q398" s="11" t="n">
        <f aca="false">Q404+Q414</f>
        <v>0</v>
      </c>
      <c r="R398" s="12" t="n">
        <f aca="false">Q398/$P398</f>
        <v>0</v>
      </c>
      <c r="S398" s="11" t="n">
        <f aca="false">S404+S414</f>
        <v>0</v>
      </c>
      <c r="T398" s="12" t="n">
        <f aca="false">S398/$P398</f>
        <v>0</v>
      </c>
      <c r="U398" s="11" t="n">
        <f aca="false">U404+U414</f>
        <v>0</v>
      </c>
      <c r="V398" s="12" t="n">
        <f aca="false">U398/$P398</f>
        <v>0</v>
      </c>
      <c r="W398" s="11" t="n">
        <f aca="false">W404+W414</f>
        <v>0</v>
      </c>
      <c r="X398" s="12" t="n">
        <f aca="false">W398/$P398</f>
        <v>0</v>
      </c>
      <c r="Y398" s="11" t="n">
        <f aca="false">Y404+Y414</f>
        <v>11601</v>
      </c>
      <c r="Z398" s="11" t="n">
        <f aca="false">Z404+Z414</f>
        <v>11601</v>
      </c>
    </row>
    <row r="399" customFormat="false" ht="13.9" hidden="false" customHeight="true" outlineLevel="0" collapsed="false">
      <c r="A399" s="1" t="n">
        <v>6</v>
      </c>
      <c r="B399" s="1" t="n">
        <v>3</v>
      </c>
      <c r="D399" s="17"/>
      <c r="E399" s="18"/>
      <c r="F399" s="13" t="s">
        <v>113</v>
      </c>
      <c r="G399" s="14" t="n">
        <f aca="false">SUM(G398:G398)</f>
        <v>13384.27</v>
      </c>
      <c r="H399" s="14" t="n">
        <f aca="false">SUM(H398:H398)</f>
        <v>9940.22</v>
      </c>
      <c r="I399" s="14" t="n">
        <f aca="false">SUM(I398:I398)</f>
        <v>10870</v>
      </c>
      <c r="J399" s="14" t="n">
        <f aca="false">SUM(J398:J398)</f>
        <v>11940.66</v>
      </c>
      <c r="K399" s="14" t="n">
        <f aca="false">SUM(K398:K398)</f>
        <v>11601</v>
      </c>
      <c r="L399" s="14" t="n">
        <f aca="false">SUM(L398:L398)</f>
        <v>0</v>
      </c>
      <c r="M399" s="14" t="n">
        <f aca="false">SUM(M398:M398)</f>
        <v>0</v>
      </c>
      <c r="N399" s="14" t="n">
        <f aca="false">SUM(N398:N398)</f>
        <v>0</v>
      </c>
      <c r="O399" s="14" t="n">
        <f aca="false">SUM(O398:O398)</f>
        <v>0</v>
      </c>
      <c r="P399" s="14" t="n">
        <f aca="false">SUM(P398:P398)</f>
        <v>11601</v>
      </c>
      <c r="Q399" s="14" t="n">
        <f aca="false">SUM(Q398:Q398)</f>
        <v>0</v>
      </c>
      <c r="R399" s="15" t="n">
        <f aca="false">Q399/$P399</f>
        <v>0</v>
      </c>
      <c r="S399" s="14" t="n">
        <f aca="false">SUM(S398:S398)</f>
        <v>0</v>
      </c>
      <c r="T399" s="15" t="n">
        <f aca="false">S399/$P399</f>
        <v>0</v>
      </c>
      <c r="U399" s="14" t="n">
        <f aca="false">SUM(U398:U398)</f>
        <v>0</v>
      </c>
      <c r="V399" s="15" t="n">
        <f aca="false">U399/$P399</f>
        <v>0</v>
      </c>
      <c r="W399" s="14" t="n">
        <f aca="false">SUM(W398:W398)</f>
        <v>0</v>
      </c>
      <c r="X399" s="15" t="n">
        <f aca="false">W399/$P399</f>
        <v>0</v>
      </c>
      <c r="Y399" s="14" t="n">
        <f aca="false">SUM(Y398:Y398)</f>
        <v>11601</v>
      </c>
      <c r="Z399" s="14" t="n">
        <f aca="false">SUM(Z398:Z398)</f>
        <v>11601</v>
      </c>
    </row>
    <row r="401" customFormat="false" ht="13.9" hidden="false" customHeight="true" outlineLevel="0" collapsed="false">
      <c r="D401" s="60" t="s">
        <v>229</v>
      </c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1"/>
      <c r="S401" s="60"/>
      <c r="T401" s="61"/>
      <c r="U401" s="60"/>
      <c r="V401" s="61"/>
      <c r="W401" s="60"/>
      <c r="X401" s="61"/>
      <c r="Y401" s="60"/>
      <c r="Z401" s="60"/>
    </row>
    <row r="402" customFormat="false" ht="13.9" hidden="false" customHeight="true" outlineLevel="0" collapsed="false">
      <c r="D402" s="7" t="s">
        <v>32</v>
      </c>
      <c r="E402" s="7" t="s">
        <v>33</v>
      </c>
      <c r="F402" s="7" t="s">
        <v>34</v>
      </c>
      <c r="G402" s="7" t="s">
        <v>1</v>
      </c>
      <c r="H402" s="7" t="s">
        <v>2</v>
      </c>
      <c r="I402" s="7" t="s">
        <v>3</v>
      </c>
      <c r="J402" s="7" t="s">
        <v>4</v>
      </c>
      <c r="K402" s="7" t="s">
        <v>5</v>
      </c>
      <c r="L402" s="7" t="s">
        <v>6</v>
      </c>
      <c r="M402" s="7" t="s">
        <v>7</v>
      </c>
      <c r="N402" s="7" t="s">
        <v>8</v>
      </c>
      <c r="O402" s="7" t="s">
        <v>9</v>
      </c>
      <c r="P402" s="7" t="s">
        <v>10</v>
      </c>
      <c r="Q402" s="7" t="s">
        <v>11</v>
      </c>
      <c r="R402" s="8" t="s">
        <v>12</v>
      </c>
      <c r="S402" s="7" t="s">
        <v>13</v>
      </c>
      <c r="T402" s="8" t="s">
        <v>14</v>
      </c>
      <c r="U402" s="7" t="s">
        <v>15</v>
      </c>
      <c r="V402" s="8" t="s">
        <v>16</v>
      </c>
      <c r="W402" s="7" t="s">
        <v>17</v>
      </c>
      <c r="X402" s="8" t="s">
        <v>18</v>
      </c>
      <c r="Y402" s="7" t="s">
        <v>19</v>
      </c>
      <c r="Z402" s="7" t="s">
        <v>20</v>
      </c>
    </row>
    <row r="403" customFormat="false" ht="13.9" hidden="false" customHeight="true" outlineLevel="0" collapsed="false">
      <c r="A403" s="1" t="n">
        <v>6</v>
      </c>
      <c r="B403" s="1" t="n">
        <v>3</v>
      </c>
      <c r="C403" s="1" t="n">
        <v>1</v>
      </c>
      <c r="D403" s="74" t="s">
        <v>230</v>
      </c>
      <c r="E403" s="10" t="n">
        <v>630</v>
      </c>
      <c r="F403" s="10" t="s">
        <v>120</v>
      </c>
      <c r="G403" s="11" t="n">
        <v>8984.27</v>
      </c>
      <c r="H403" s="11" t="n">
        <v>4940.22</v>
      </c>
      <c r="I403" s="11" t="n">
        <v>6670</v>
      </c>
      <c r="J403" s="11" t="n">
        <v>7740.66</v>
      </c>
      <c r="K403" s="11" t="n">
        <v>7201</v>
      </c>
      <c r="L403" s="11"/>
      <c r="M403" s="11"/>
      <c r="N403" s="11"/>
      <c r="O403" s="11"/>
      <c r="P403" s="11" t="n">
        <f aca="false">K403+SUM(L403:O403)</f>
        <v>7201</v>
      </c>
      <c r="Q403" s="11"/>
      <c r="R403" s="12" t="n">
        <f aca="false">Q403/$P403</f>
        <v>0</v>
      </c>
      <c r="S403" s="11"/>
      <c r="T403" s="12" t="n">
        <f aca="false">S403/$P403</f>
        <v>0</v>
      </c>
      <c r="U403" s="11"/>
      <c r="V403" s="12" t="n">
        <f aca="false">U403/$P403</f>
        <v>0</v>
      </c>
      <c r="W403" s="11"/>
      <c r="X403" s="12" t="n">
        <f aca="false">W403/$P403</f>
        <v>0</v>
      </c>
      <c r="Y403" s="11" t="n">
        <f aca="false">K403</f>
        <v>7201</v>
      </c>
      <c r="Z403" s="11" t="n">
        <f aca="false">Y403</f>
        <v>7201</v>
      </c>
    </row>
    <row r="404" customFormat="false" ht="13.9" hidden="false" customHeight="true" outlineLevel="0" collapsed="false">
      <c r="A404" s="1" t="n">
        <v>6</v>
      </c>
      <c r="B404" s="1" t="n">
        <v>3</v>
      </c>
      <c r="C404" s="1" t="n">
        <v>1</v>
      </c>
      <c r="D404" s="75" t="s">
        <v>21</v>
      </c>
      <c r="E404" s="35" t="n">
        <v>41</v>
      </c>
      <c r="F404" s="35" t="s">
        <v>23</v>
      </c>
      <c r="G404" s="36" t="n">
        <f aca="false">SUM(G403:G403)</f>
        <v>8984.27</v>
      </c>
      <c r="H404" s="36" t="n">
        <f aca="false">SUM(H403:H403)</f>
        <v>4940.22</v>
      </c>
      <c r="I404" s="36" t="n">
        <f aca="false">SUM(I403:I403)</f>
        <v>6670</v>
      </c>
      <c r="J404" s="36" t="n">
        <f aca="false">SUM(J403:J403)</f>
        <v>7740.66</v>
      </c>
      <c r="K404" s="36" t="n">
        <f aca="false">SUM(K403:K403)</f>
        <v>7201</v>
      </c>
      <c r="L404" s="36" t="n">
        <f aca="false">SUM(L403:L403)</f>
        <v>0</v>
      </c>
      <c r="M404" s="36" t="n">
        <f aca="false">SUM(M403:M403)</f>
        <v>0</v>
      </c>
      <c r="N404" s="36" t="n">
        <f aca="false">SUM(N403:N403)</f>
        <v>0</v>
      </c>
      <c r="O404" s="36" t="n">
        <f aca="false">SUM(O403:O403)</f>
        <v>0</v>
      </c>
      <c r="P404" s="36" t="n">
        <f aca="false">SUM(P403:P403)</f>
        <v>7201</v>
      </c>
      <c r="Q404" s="36" t="n">
        <f aca="false">SUM(Q403:Q403)</f>
        <v>0</v>
      </c>
      <c r="R404" s="37" t="n">
        <f aca="false">Q404/$P404</f>
        <v>0</v>
      </c>
      <c r="S404" s="36" t="n">
        <f aca="false">SUM(S403:S403)</f>
        <v>0</v>
      </c>
      <c r="T404" s="37" t="n">
        <f aca="false">S404/$P404</f>
        <v>0</v>
      </c>
      <c r="U404" s="36" t="n">
        <f aca="false">SUM(U403:U403)</f>
        <v>0</v>
      </c>
      <c r="V404" s="37" t="n">
        <f aca="false">U404/$P404</f>
        <v>0</v>
      </c>
      <c r="W404" s="36" t="n">
        <f aca="false">SUM(W403:W403)</f>
        <v>0</v>
      </c>
      <c r="X404" s="37" t="n">
        <f aca="false">W404/$P404</f>
        <v>0</v>
      </c>
      <c r="Y404" s="36" t="n">
        <f aca="false">SUM(Y403:Y403)</f>
        <v>7201</v>
      </c>
      <c r="Z404" s="36" t="n">
        <f aca="false">SUM(Z403:Z403)</f>
        <v>7201</v>
      </c>
    </row>
    <row r="405" customFormat="false" ht="13.9" hidden="false" customHeight="true" outlineLevel="0" collapsed="false">
      <c r="A405" s="1" t="n">
        <v>6</v>
      </c>
      <c r="B405" s="1" t="n">
        <v>3</v>
      </c>
      <c r="C405" s="1" t="n">
        <v>1</v>
      </c>
      <c r="D405" s="77"/>
      <c r="E405" s="78"/>
      <c r="F405" s="13" t="s">
        <v>113</v>
      </c>
      <c r="G405" s="14" t="n">
        <f aca="false">G404</f>
        <v>8984.27</v>
      </c>
      <c r="H405" s="14" t="n">
        <f aca="false">H404</f>
        <v>4940.22</v>
      </c>
      <c r="I405" s="14" t="n">
        <f aca="false">I404</f>
        <v>6670</v>
      </c>
      <c r="J405" s="14" t="n">
        <f aca="false">J404</f>
        <v>7740.66</v>
      </c>
      <c r="K405" s="14" t="n">
        <f aca="false">K404</f>
        <v>7201</v>
      </c>
      <c r="L405" s="14" t="n">
        <f aca="false">L404</f>
        <v>0</v>
      </c>
      <c r="M405" s="14" t="n">
        <f aca="false">M404</f>
        <v>0</v>
      </c>
      <c r="N405" s="14" t="n">
        <f aca="false">N404</f>
        <v>0</v>
      </c>
      <c r="O405" s="14" t="n">
        <f aca="false">O404</f>
        <v>0</v>
      </c>
      <c r="P405" s="14" t="n">
        <f aca="false">P404</f>
        <v>7201</v>
      </c>
      <c r="Q405" s="14" t="n">
        <f aca="false">Q404</f>
        <v>0</v>
      </c>
      <c r="R405" s="15" t="n">
        <f aca="false">Q405/$P405</f>
        <v>0</v>
      </c>
      <c r="S405" s="14" t="n">
        <f aca="false">S404</f>
        <v>0</v>
      </c>
      <c r="T405" s="15" t="n">
        <f aca="false">S405/$P405</f>
        <v>0</v>
      </c>
      <c r="U405" s="14" t="n">
        <f aca="false">U404</f>
        <v>0</v>
      </c>
      <c r="V405" s="15" t="n">
        <f aca="false">U405/$P405</f>
        <v>0</v>
      </c>
      <c r="W405" s="14" t="n">
        <f aca="false">W404</f>
        <v>0</v>
      </c>
      <c r="X405" s="15" t="n">
        <f aca="false">W405/$P405</f>
        <v>0</v>
      </c>
      <c r="Y405" s="14" t="n">
        <f aca="false">Y404</f>
        <v>7201</v>
      </c>
      <c r="Z405" s="14" t="n">
        <f aca="false">Z404</f>
        <v>7201</v>
      </c>
    </row>
    <row r="407" customFormat="false" ht="13.9" hidden="false" customHeight="true" outlineLevel="0" collapsed="false">
      <c r="E407" s="39" t="s">
        <v>56</v>
      </c>
      <c r="F407" s="17" t="s">
        <v>135</v>
      </c>
      <c r="G407" s="40" t="n">
        <v>1298</v>
      </c>
      <c r="H407" s="40" t="n">
        <v>1232</v>
      </c>
      <c r="I407" s="40" t="n">
        <v>1666</v>
      </c>
      <c r="J407" s="40" t="n">
        <v>1694</v>
      </c>
      <c r="K407" s="40" t="n">
        <v>2640</v>
      </c>
      <c r="L407" s="40"/>
      <c r="M407" s="40"/>
      <c r="N407" s="40"/>
      <c r="O407" s="40"/>
      <c r="P407" s="40" t="n">
        <f aca="false">K407+SUM(L407:O407)</f>
        <v>2640</v>
      </c>
      <c r="Q407" s="40"/>
      <c r="R407" s="41" t="n">
        <f aca="false">Q407/$P407</f>
        <v>0</v>
      </c>
      <c r="S407" s="40"/>
      <c r="T407" s="41" t="n">
        <f aca="false">S407/$P407</f>
        <v>0</v>
      </c>
      <c r="U407" s="40"/>
      <c r="V407" s="41" t="n">
        <f aca="false">U407/$P407</f>
        <v>0</v>
      </c>
      <c r="W407" s="40"/>
      <c r="X407" s="42" t="n">
        <f aca="false">W407/$P407</f>
        <v>0</v>
      </c>
      <c r="Y407" s="40" t="n">
        <f aca="false">K407</f>
        <v>2640</v>
      </c>
      <c r="Z407" s="43" t="n">
        <f aca="false">Y407</f>
        <v>2640</v>
      </c>
    </row>
    <row r="408" customFormat="false" ht="13.9" hidden="false" customHeight="true" outlineLevel="0" collapsed="false">
      <c r="E408" s="44"/>
      <c r="F408" s="82" t="s">
        <v>231</v>
      </c>
      <c r="G408" s="70" t="n">
        <v>3000</v>
      </c>
      <c r="H408" s="70" t="n">
        <v>1500</v>
      </c>
      <c r="I408" s="70" t="n">
        <v>3000</v>
      </c>
      <c r="J408" s="70" t="n">
        <v>4500</v>
      </c>
      <c r="K408" s="70" t="n">
        <v>3000</v>
      </c>
      <c r="L408" s="70"/>
      <c r="M408" s="70"/>
      <c r="N408" s="70"/>
      <c r="O408" s="70"/>
      <c r="P408" s="70" t="n">
        <f aca="false">K408+SUM(L408:O408)</f>
        <v>3000</v>
      </c>
      <c r="Q408" s="70"/>
      <c r="R408" s="71" t="n">
        <f aca="false">Q408/$P408</f>
        <v>0</v>
      </c>
      <c r="S408" s="70"/>
      <c r="T408" s="71" t="n">
        <f aca="false">S408/$P408</f>
        <v>0</v>
      </c>
      <c r="U408" s="70"/>
      <c r="V408" s="71" t="n">
        <f aca="false">U408/$P408</f>
        <v>0</v>
      </c>
      <c r="W408" s="70"/>
      <c r="X408" s="47" t="n">
        <f aca="false">W408/$P408</f>
        <v>0</v>
      </c>
      <c r="Y408" s="70" t="n">
        <f aca="false">K408</f>
        <v>3000</v>
      </c>
      <c r="Z408" s="48" t="n">
        <f aca="false">Y408</f>
        <v>3000</v>
      </c>
    </row>
    <row r="409" customFormat="false" ht="13.9" hidden="false" customHeight="true" outlineLevel="0" collapsed="false">
      <c r="E409" s="52"/>
      <c r="F409" s="85" t="s">
        <v>232</v>
      </c>
      <c r="G409" s="54" t="n">
        <v>2949</v>
      </c>
      <c r="H409" s="54" t="n">
        <v>1643.26</v>
      </c>
      <c r="I409" s="54" t="n">
        <v>1600</v>
      </c>
      <c r="J409" s="54" t="n">
        <v>1386.06</v>
      </c>
      <c r="K409" s="54" t="n">
        <v>1400</v>
      </c>
      <c r="L409" s="54"/>
      <c r="M409" s="54"/>
      <c r="N409" s="54"/>
      <c r="O409" s="54"/>
      <c r="P409" s="54" t="n">
        <f aca="false">K409+SUM(L409:O409)</f>
        <v>1400</v>
      </c>
      <c r="Q409" s="54"/>
      <c r="R409" s="55" t="n">
        <f aca="false">Q409/$P409</f>
        <v>0</v>
      </c>
      <c r="S409" s="54"/>
      <c r="T409" s="55" t="n">
        <f aca="false">S409/$P409</f>
        <v>0</v>
      </c>
      <c r="U409" s="54"/>
      <c r="V409" s="55" t="n">
        <f aca="false">U409/$P409</f>
        <v>0</v>
      </c>
      <c r="W409" s="54"/>
      <c r="X409" s="56" t="n">
        <f aca="false">W409/$P409</f>
        <v>0</v>
      </c>
      <c r="Y409" s="54" t="n">
        <f aca="false">K409</f>
        <v>1400</v>
      </c>
      <c r="Z409" s="57" t="n">
        <f aca="false">Y409</f>
        <v>1400</v>
      </c>
    </row>
    <row r="411" customFormat="false" ht="13.9" hidden="false" customHeight="true" outlineLevel="0" collapsed="false">
      <c r="D411" s="60" t="s">
        <v>233</v>
      </c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1"/>
      <c r="S411" s="60"/>
      <c r="T411" s="61"/>
      <c r="U411" s="60"/>
      <c r="V411" s="61"/>
      <c r="W411" s="60"/>
      <c r="X411" s="61"/>
      <c r="Y411" s="60"/>
      <c r="Z411" s="60"/>
    </row>
    <row r="412" customFormat="false" ht="13.9" hidden="false" customHeight="true" outlineLevel="0" collapsed="false">
      <c r="D412" s="7" t="s">
        <v>32</v>
      </c>
      <c r="E412" s="7" t="s">
        <v>33</v>
      </c>
      <c r="F412" s="7" t="s">
        <v>34</v>
      </c>
      <c r="G412" s="7" t="s">
        <v>1</v>
      </c>
      <c r="H412" s="7" t="s">
        <v>2</v>
      </c>
      <c r="I412" s="7" t="s">
        <v>3</v>
      </c>
      <c r="J412" s="7" t="s">
        <v>4</v>
      </c>
      <c r="K412" s="7" t="s">
        <v>5</v>
      </c>
      <c r="L412" s="7" t="s">
        <v>6</v>
      </c>
      <c r="M412" s="7" t="s">
        <v>7</v>
      </c>
      <c r="N412" s="7" t="s">
        <v>8</v>
      </c>
      <c r="O412" s="7" t="s">
        <v>9</v>
      </c>
      <c r="P412" s="7" t="s">
        <v>10</v>
      </c>
      <c r="Q412" s="7" t="s">
        <v>11</v>
      </c>
      <c r="R412" s="8" t="s">
        <v>12</v>
      </c>
      <c r="S412" s="7" t="s">
        <v>13</v>
      </c>
      <c r="T412" s="8" t="s">
        <v>14</v>
      </c>
      <c r="U412" s="7" t="s">
        <v>15</v>
      </c>
      <c r="V412" s="8" t="s">
        <v>16</v>
      </c>
      <c r="W412" s="7" t="s">
        <v>17</v>
      </c>
      <c r="X412" s="8" t="s">
        <v>18</v>
      </c>
      <c r="Y412" s="7" t="s">
        <v>19</v>
      </c>
      <c r="Z412" s="7" t="s">
        <v>20</v>
      </c>
    </row>
    <row r="413" customFormat="false" ht="13.9" hidden="false" customHeight="true" outlineLevel="0" collapsed="false">
      <c r="A413" s="1" t="n">
        <v>6</v>
      </c>
      <c r="B413" s="1" t="n">
        <v>3</v>
      </c>
      <c r="C413" s="1" t="n">
        <v>2</v>
      </c>
      <c r="D413" s="74" t="s">
        <v>230</v>
      </c>
      <c r="E413" s="10" t="n">
        <v>640</v>
      </c>
      <c r="F413" s="10" t="s">
        <v>121</v>
      </c>
      <c r="G413" s="11" t="n">
        <v>4400</v>
      </c>
      <c r="H413" s="11" t="n">
        <v>5000</v>
      </c>
      <c r="I413" s="11" t="n">
        <v>4200</v>
      </c>
      <c r="J413" s="11" t="n">
        <f aca="false">SUM(J417:J422)</f>
        <v>4200</v>
      </c>
      <c r="K413" s="11" t="n">
        <f aca="false">SUM(K417:K422)</f>
        <v>4400</v>
      </c>
      <c r="L413" s="11"/>
      <c r="M413" s="11"/>
      <c r="N413" s="11"/>
      <c r="O413" s="11"/>
      <c r="P413" s="11" t="n">
        <f aca="false">K413+SUM(L413:O413)</f>
        <v>4400</v>
      </c>
      <c r="Q413" s="11"/>
      <c r="R413" s="12" t="n">
        <f aca="false">Q413/$P413</f>
        <v>0</v>
      </c>
      <c r="S413" s="11"/>
      <c r="T413" s="12" t="n">
        <f aca="false">S413/$P413</f>
        <v>0</v>
      </c>
      <c r="U413" s="11"/>
      <c r="V413" s="12" t="n">
        <f aca="false">U413/$P413</f>
        <v>0</v>
      </c>
      <c r="W413" s="11"/>
      <c r="X413" s="12" t="n">
        <f aca="false">W413/$P413</f>
        <v>0</v>
      </c>
      <c r="Y413" s="11" t="n">
        <f aca="false">SUM(Y417:Y422)</f>
        <v>4400</v>
      </c>
      <c r="Z413" s="11" t="n">
        <f aca="false">SUM(Z417:Z422)</f>
        <v>4400</v>
      </c>
    </row>
    <row r="414" customFormat="false" ht="13.9" hidden="false" customHeight="true" outlineLevel="0" collapsed="false">
      <c r="A414" s="1" t="n">
        <v>6</v>
      </c>
      <c r="B414" s="1" t="n">
        <v>3</v>
      </c>
      <c r="C414" s="1" t="n">
        <v>2</v>
      </c>
      <c r="D414" s="75" t="s">
        <v>21</v>
      </c>
      <c r="E414" s="35" t="n">
        <v>41</v>
      </c>
      <c r="F414" s="35" t="s">
        <v>23</v>
      </c>
      <c r="G414" s="36" t="n">
        <f aca="false">SUM(G413:G413)</f>
        <v>4400</v>
      </c>
      <c r="H414" s="36" t="n">
        <f aca="false">SUM(H413:H413)</f>
        <v>5000</v>
      </c>
      <c r="I414" s="36" t="n">
        <f aca="false">SUM(I413:I413)</f>
        <v>4200</v>
      </c>
      <c r="J414" s="36" t="n">
        <f aca="false">SUM(J413:J413)</f>
        <v>4200</v>
      </c>
      <c r="K414" s="36" t="n">
        <f aca="false">SUM(K413:K413)</f>
        <v>4400</v>
      </c>
      <c r="L414" s="36" t="n">
        <f aca="false">SUM(L413:L413)</f>
        <v>0</v>
      </c>
      <c r="M414" s="36" t="n">
        <f aca="false">SUM(M413:M413)</f>
        <v>0</v>
      </c>
      <c r="N414" s="36" t="n">
        <f aca="false">SUM(N413:N413)</f>
        <v>0</v>
      </c>
      <c r="O414" s="36" t="n">
        <f aca="false">SUM(O413:O413)</f>
        <v>0</v>
      </c>
      <c r="P414" s="36" t="n">
        <f aca="false">SUM(P413:P413)</f>
        <v>4400</v>
      </c>
      <c r="Q414" s="36" t="n">
        <f aca="false">SUM(Q413:Q413)</f>
        <v>0</v>
      </c>
      <c r="R414" s="37" t="n">
        <f aca="false">Q414/$P414</f>
        <v>0</v>
      </c>
      <c r="S414" s="36" t="n">
        <f aca="false">SUM(S413:S413)</f>
        <v>0</v>
      </c>
      <c r="T414" s="37" t="n">
        <f aca="false">S414/$P414</f>
        <v>0</v>
      </c>
      <c r="U414" s="36" t="n">
        <f aca="false">SUM(U413:U413)</f>
        <v>0</v>
      </c>
      <c r="V414" s="37" t="n">
        <f aca="false">U414/$P414</f>
        <v>0</v>
      </c>
      <c r="W414" s="36" t="n">
        <f aca="false">SUM(W413:W413)</f>
        <v>0</v>
      </c>
      <c r="X414" s="37" t="n">
        <f aca="false">W414/$P414</f>
        <v>0</v>
      </c>
      <c r="Y414" s="36" t="n">
        <f aca="false">SUM(Y413:Y413)</f>
        <v>4400</v>
      </c>
      <c r="Z414" s="36" t="n">
        <f aca="false">SUM(Z413:Z413)</f>
        <v>4400</v>
      </c>
    </row>
    <row r="415" customFormat="false" ht="13.9" hidden="false" customHeight="true" outlineLevel="0" collapsed="false">
      <c r="A415" s="1" t="n">
        <v>6</v>
      </c>
      <c r="B415" s="1" t="n">
        <v>3</v>
      </c>
      <c r="C415" s="1" t="n">
        <v>2</v>
      </c>
      <c r="D415" s="77"/>
      <c r="E415" s="78"/>
      <c r="F415" s="13" t="s">
        <v>113</v>
      </c>
      <c r="G415" s="14" t="n">
        <f aca="false">G414</f>
        <v>4400</v>
      </c>
      <c r="H415" s="14" t="n">
        <f aca="false">H414</f>
        <v>5000</v>
      </c>
      <c r="I415" s="14" t="n">
        <f aca="false">I414</f>
        <v>4200</v>
      </c>
      <c r="J415" s="14" t="n">
        <f aca="false">J414</f>
        <v>4200</v>
      </c>
      <c r="K415" s="14" t="n">
        <f aca="false">K414</f>
        <v>4400</v>
      </c>
      <c r="L415" s="14" t="n">
        <f aca="false">L414</f>
        <v>0</v>
      </c>
      <c r="M415" s="14" t="n">
        <f aca="false">M414</f>
        <v>0</v>
      </c>
      <c r="N415" s="14" t="n">
        <f aca="false">N414</f>
        <v>0</v>
      </c>
      <c r="O415" s="14" t="n">
        <f aca="false">O414</f>
        <v>0</v>
      </c>
      <c r="P415" s="14" t="n">
        <f aca="false">P414</f>
        <v>4400</v>
      </c>
      <c r="Q415" s="14" t="n">
        <f aca="false">Q414</f>
        <v>0</v>
      </c>
      <c r="R415" s="15" t="n">
        <f aca="false">Q415/$P415</f>
        <v>0</v>
      </c>
      <c r="S415" s="14" t="n">
        <f aca="false">S414</f>
        <v>0</v>
      </c>
      <c r="T415" s="15" t="n">
        <f aca="false">S415/$P415</f>
        <v>0</v>
      </c>
      <c r="U415" s="14" t="n">
        <f aca="false">U414</f>
        <v>0</v>
      </c>
      <c r="V415" s="15" t="n">
        <f aca="false">U415/$P415</f>
        <v>0</v>
      </c>
      <c r="W415" s="14" t="n">
        <f aca="false">W414</f>
        <v>0</v>
      </c>
      <c r="X415" s="15" t="n">
        <f aca="false">W415/$P415</f>
        <v>0</v>
      </c>
      <c r="Y415" s="14" t="n">
        <f aca="false">Y414</f>
        <v>4400</v>
      </c>
      <c r="Z415" s="14" t="n">
        <f aca="false">Z414</f>
        <v>4400</v>
      </c>
    </row>
    <row r="417" customFormat="false" ht="13.9" hidden="false" customHeight="true" outlineLevel="0" collapsed="false">
      <c r="E417" s="39" t="s">
        <v>56</v>
      </c>
      <c r="F417" s="17" t="s">
        <v>234</v>
      </c>
      <c r="G417" s="40" t="n">
        <v>1000</v>
      </c>
      <c r="H417" s="40" t="n">
        <v>1000</v>
      </c>
      <c r="I417" s="40" t="n">
        <v>1000</v>
      </c>
      <c r="J417" s="40" t="n">
        <v>1100</v>
      </c>
      <c r="K417" s="40" t="n">
        <v>1200</v>
      </c>
      <c r="L417" s="40"/>
      <c r="M417" s="40"/>
      <c r="N417" s="40"/>
      <c r="O417" s="40"/>
      <c r="P417" s="40" t="n">
        <f aca="false">K417+SUM(L417:O417)</f>
        <v>1200</v>
      </c>
      <c r="Q417" s="40"/>
      <c r="R417" s="41" t="n">
        <f aca="false">Q417/$P417</f>
        <v>0</v>
      </c>
      <c r="S417" s="40"/>
      <c r="T417" s="41" t="n">
        <f aca="false">S417/$P417</f>
        <v>0</v>
      </c>
      <c r="U417" s="40"/>
      <c r="V417" s="41" t="n">
        <f aca="false">U417/$P417</f>
        <v>0</v>
      </c>
      <c r="W417" s="40"/>
      <c r="X417" s="42" t="n">
        <f aca="false">W417/$P417</f>
        <v>0</v>
      </c>
      <c r="Y417" s="40" t="n">
        <f aca="false">K417</f>
        <v>1200</v>
      </c>
      <c r="Z417" s="43" t="n">
        <f aca="false">Y417</f>
        <v>1200</v>
      </c>
    </row>
    <row r="418" customFormat="false" ht="13.9" hidden="false" customHeight="true" outlineLevel="0" collapsed="false">
      <c r="E418" s="44"/>
      <c r="F418" s="1" t="s">
        <v>235</v>
      </c>
      <c r="G418" s="46" t="n">
        <v>600</v>
      </c>
      <c r="H418" s="46"/>
      <c r="I418" s="49"/>
      <c r="J418" s="46"/>
      <c r="K418" s="49"/>
      <c r="L418" s="46"/>
      <c r="M418" s="46"/>
      <c r="N418" s="46"/>
      <c r="O418" s="46"/>
      <c r="P418" s="46" t="n">
        <f aca="false">K418+SUM(L418:O418)</f>
        <v>0</v>
      </c>
      <c r="Q418" s="46"/>
      <c r="R418" s="2" t="e">
        <f aca="false">Q418/$P418</f>
        <v>#DIV/0!</v>
      </c>
      <c r="S418" s="46"/>
      <c r="T418" s="2" t="e">
        <f aca="false">S418/$P418</f>
        <v>#DIV/0!</v>
      </c>
      <c r="U418" s="46"/>
      <c r="V418" s="2" t="e">
        <f aca="false">U418/$P418</f>
        <v>#DIV/0!</v>
      </c>
      <c r="W418" s="46"/>
      <c r="X418" s="47" t="e">
        <f aca="false">W418/$P418</f>
        <v>#DIV/0!</v>
      </c>
      <c r="Y418" s="46" t="n">
        <f aca="false">K418</f>
        <v>0</v>
      </c>
      <c r="Z418" s="48" t="n">
        <f aca="false">Y418</f>
        <v>0</v>
      </c>
    </row>
    <row r="419" customFormat="false" ht="13.9" hidden="false" customHeight="true" outlineLevel="0" collapsed="false">
      <c r="E419" s="44"/>
      <c r="F419" s="45" t="s">
        <v>236</v>
      </c>
      <c r="G419" s="46"/>
      <c r="H419" s="46" t="n">
        <v>1300</v>
      </c>
      <c r="I419" s="46" t="n">
        <v>2000</v>
      </c>
      <c r="J419" s="46" t="n">
        <v>2000</v>
      </c>
      <c r="K419" s="46" t="n">
        <v>2000</v>
      </c>
      <c r="L419" s="46"/>
      <c r="M419" s="46"/>
      <c r="N419" s="46"/>
      <c r="O419" s="46"/>
      <c r="P419" s="46" t="n">
        <f aca="false">K419+SUM(L419:O419)</f>
        <v>2000</v>
      </c>
      <c r="Q419" s="46"/>
      <c r="R419" s="2" t="n">
        <f aca="false">Q419/$P419</f>
        <v>0</v>
      </c>
      <c r="S419" s="46"/>
      <c r="T419" s="2" t="n">
        <f aca="false">S419/$P419</f>
        <v>0</v>
      </c>
      <c r="U419" s="46"/>
      <c r="V419" s="2" t="n">
        <f aca="false">U419/$P419</f>
        <v>0</v>
      </c>
      <c r="W419" s="46"/>
      <c r="X419" s="47" t="n">
        <f aca="false">W419/$P419</f>
        <v>0</v>
      </c>
      <c r="Y419" s="46" t="n">
        <f aca="false">K419</f>
        <v>2000</v>
      </c>
      <c r="Z419" s="48" t="n">
        <f aca="false">Y419</f>
        <v>2000</v>
      </c>
    </row>
    <row r="420" customFormat="false" ht="13.9" hidden="false" customHeight="true" outlineLevel="0" collapsed="false">
      <c r="E420" s="44"/>
      <c r="F420" s="69" t="s">
        <v>237</v>
      </c>
      <c r="G420" s="70" t="n">
        <v>1000</v>
      </c>
      <c r="H420" s="70" t="n">
        <v>1000</v>
      </c>
      <c r="I420" s="70" t="n">
        <v>1100</v>
      </c>
      <c r="J420" s="70" t="n">
        <v>1100</v>
      </c>
      <c r="K420" s="70" t="n">
        <v>1200</v>
      </c>
      <c r="L420" s="70"/>
      <c r="M420" s="70"/>
      <c r="N420" s="70"/>
      <c r="O420" s="70"/>
      <c r="P420" s="70" t="n">
        <f aca="false">K420+SUM(L420:O420)</f>
        <v>1200</v>
      </c>
      <c r="Q420" s="70"/>
      <c r="R420" s="71" t="n">
        <f aca="false">Q420/$P420</f>
        <v>0</v>
      </c>
      <c r="S420" s="70"/>
      <c r="T420" s="71" t="n">
        <f aca="false">S420/$P420</f>
        <v>0</v>
      </c>
      <c r="U420" s="70"/>
      <c r="V420" s="71" t="n">
        <f aca="false">U420/$P420</f>
        <v>0</v>
      </c>
      <c r="W420" s="70"/>
      <c r="X420" s="47" t="n">
        <f aca="false">W420/$P420</f>
        <v>0</v>
      </c>
      <c r="Y420" s="70" t="n">
        <f aca="false">K420</f>
        <v>1200</v>
      </c>
      <c r="Z420" s="48" t="n">
        <f aca="false">Y420</f>
        <v>1200</v>
      </c>
    </row>
    <row r="421" customFormat="false" ht="13.9" hidden="false" customHeight="true" outlineLevel="0" collapsed="false">
      <c r="E421" s="44"/>
      <c r="F421" s="69" t="s">
        <v>238</v>
      </c>
      <c r="G421" s="70" t="n">
        <v>300</v>
      </c>
      <c r="H421" s="70" t="n">
        <v>200</v>
      </c>
      <c r="I421" s="83"/>
      <c r="J421" s="70"/>
      <c r="K421" s="83"/>
      <c r="L421" s="70"/>
      <c r="M421" s="70"/>
      <c r="N421" s="70"/>
      <c r="O421" s="70"/>
      <c r="P421" s="70" t="n">
        <f aca="false">K421+SUM(L421:O421)</f>
        <v>0</v>
      </c>
      <c r="Q421" s="70"/>
      <c r="R421" s="71" t="e">
        <f aca="false">Q421/$P421</f>
        <v>#DIV/0!</v>
      </c>
      <c r="S421" s="70"/>
      <c r="T421" s="71" t="e">
        <f aca="false">S421/$P421</f>
        <v>#DIV/0!</v>
      </c>
      <c r="U421" s="70"/>
      <c r="V421" s="71" t="e">
        <f aca="false">U421/$P421</f>
        <v>#DIV/0!</v>
      </c>
      <c r="W421" s="70"/>
      <c r="X421" s="47" t="e">
        <f aca="false">W421/$P421</f>
        <v>#DIV/0!</v>
      </c>
      <c r="Y421" s="70" t="n">
        <f aca="false">K421</f>
        <v>0</v>
      </c>
      <c r="Z421" s="48" t="n">
        <f aca="false">Y421</f>
        <v>0</v>
      </c>
    </row>
    <row r="422" customFormat="false" ht="13.9" hidden="false" customHeight="true" outlineLevel="0" collapsed="false">
      <c r="E422" s="52"/>
      <c r="F422" s="53" t="s">
        <v>239</v>
      </c>
      <c r="G422" s="54" t="n">
        <v>1500</v>
      </c>
      <c r="H422" s="54" t="n">
        <v>1500</v>
      </c>
      <c r="I422" s="86"/>
      <c r="J422" s="54"/>
      <c r="K422" s="86"/>
      <c r="L422" s="54"/>
      <c r="M422" s="54"/>
      <c r="N422" s="54"/>
      <c r="O422" s="54"/>
      <c r="P422" s="54" t="n">
        <f aca="false">K422+SUM(L422:O422)</f>
        <v>0</v>
      </c>
      <c r="Q422" s="54"/>
      <c r="R422" s="55" t="e">
        <f aca="false">Q422/$P422</f>
        <v>#DIV/0!</v>
      </c>
      <c r="S422" s="54"/>
      <c r="T422" s="55" t="e">
        <f aca="false">S422/$P422</f>
        <v>#DIV/0!</v>
      </c>
      <c r="U422" s="54"/>
      <c r="V422" s="55" t="e">
        <f aca="false">U422/$P422</f>
        <v>#DIV/0!</v>
      </c>
      <c r="W422" s="54"/>
      <c r="X422" s="56" t="e">
        <f aca="false">W422/$P422</f>
        <v>#DIV/0!</v>
      </c>
      <c r="Y422" s="54" t="n">
        <v>0</v>
      </c>
      <c r="Z422" s="57" t="n">
        <f aca="false">Y422</f>
        <v>0</v>
      </c>
    </row>
    <row r="424" customFormat="false" ht="13.9" hidden="false" customHeight="true" outlineLevel="0" collapsed="false">
      <c r="D424" s="19" t="s">
        <v>240</v>
      </c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20"/>
      <c r="S424" s="19"/>
      <c r="T424" s="20"/>
      <c r="U424" s="19"/>
      <c r="V424" s="20"/>
      <c r="W424" s="19"/>
      <c r="X424" s="20"/>
      <c r="Y424" s="19"/>
      <c r="Z424" s="19"/>
    </row>
    <row r="425" customFormat="false" ht="13.9" hidden="false" customHeight="true" outlineLevel="0" collapsed="false">
      <c r="D425" s="6"/>
      <c r="E425" s="6"/>
      <c r="F425" s="6"/>
      <c r="G425" s="7" t="s">
        <v>1</v>
      </c>
      <c r="H425" s="7" t="s">
        <v>2</v>
      </c>
      <c r="I425" s="7" t="s">
        <v>3</v>
      </c>
      <c r="J425" s="7" t="s">
        <v>4</v>
      </c>
      <c r="K425" s="7" t="s">
        <v>5</v>
      </c>
      <c r="L425" s="7" t="s">
        <v>6</v>
      </c>
      <c r="M425" s="7" t="s">
        <v>7</v>
      </c>
      <c r="N425" s="7" t="s">
        <v>8</v>
      </c>
      <c r="O425" s="7" t="s">
        <v>9</v>
      </c>
      <c r="P425" s="7" t="s">
        <v>10</v>
      </c>
      <c r="Q425" s="7" t="s">
        <v>11</v>
      </c>
      <c r="R425" s="8" t="s">
        <v>12</v>
      </c>
      <c r="S425" s="7" t="s">
        <v>13</v>
      </c>
      <c r="T425" s="8" t="s">
        <v>14</v>
      </c>
      <c r="U425" s="7" t="s">
        <v>15</v>
      </c>
      <c r="V425" s="8" t="s">
        <v>16</v>
      </c>
      <c r="W425" s="7" t="s">
        <v>17</v>
      </c>
      <c r="X425" s="8" t="s">
        <v>18</v>
      </c>
      <c r="Y425" s="7" t="s">
        <v>19</v>
      </c>
      <c r="Z425" s="7" t="s">
        <v>20</v>
      </c>
    </row>
    <row r="426" customFormat="false" ht="13.9" hidden="false" customHeight="true" outlineLevel="0" collapsed="false">
      <c r="A426" s="1" t="n">
        <v>7</v>
      </c>
      <c r="D426" s="21" t="s">
        <v>21</v>
      </c>
      <c r="E426" s="22" t="n">
        <v>111</v>
      </c>
      <c r="F426" s="22" t="s">
        <v>46</v>
      </c>
      <c r="G426" s="23" t="n">
        <f aca="false">G433+G470</f>
        <v>62673.71</v>
      </c>
      <c r="H426" s="23" t="n">
        <f aca="false">H433+H470</f>
        <v>83612.63</v>
      </c>
      <c r="I426" s="23" t="n">
        <f aca="false">I433+I470</f>
        <v>57284</v>
      </c>
      <c r="J426" s="23" t="n">
        <f aca="false">J433+J470</f>
        <v>115462.67</v>
      </c>
      <c r="K426" s="23" t="n">
        <f aca="false">K433+K470</f>
        <v>56300</v>
      </c>
      <c r="L426" s="23" t="n">
        <f aca="false">L433+L470</f>
        <v>0</v>
      </c>
      <c r="M426" s="23" t="n">
        <f aca="false">M433+M470</f>
        <v>0</v>
      </c>
      <c r="N426" s="23" t="n">
        <f aca="false">N433+N470</f>
        <v>0</v>
      </c>
      <c r="O426" s="23" t="n">
        <f aca="false">O433+O470</f>
        <v>0</v>
      </c>
      <c r="P426" s="23" t="n">
        <f aca="false">P433+P470</f>
        <v>54938</v>
      </c>
      <c r="Q426" s="23" t="n">
        <f aca="false">Q433+Q470</f>
        <v>0</v>
      </c>
      <c r="R426" s="24" t="n">
        <f aca="false">Q426/$P426</f>
        <v>0</v>
      </c>
      <c r="S426" s="23" t="n">
        <f aca="false">S433+S470</f>
        <v>0</v>
      </c>
      <c r="T426" s="24" t="n">
        <f aca="false">S426/$P426</f>
        <v>0</v>
      </c>
      <c r="U426" s="23" t="n">
        <f aca="false">U433+U470</f>
        <v>0</v>
      </c>
      <c r="V426" s="24" t="n">
        <f aca="false">U426/$P426</f>
        <v>0</v>
      </c>
      <c r="W426" s="23" t="n">
        <f aca="false">W433+W470</f>
        <v>0</v>
      </c>
      <c r="X426" s="24" t="n">
        <f aca="false">W426/$P426</f>
        <v>0</v>
      </c>
      <c r="Y426" s="23" t="n">
        <f aca="false">Y433+Y470</f>
        <v>52100</v>
      </c>
      <c r="Z426" s="23" t="n">
        <f aca="false">Z433+Z470</f>
        <v>52100</v>
      </c>
    </row>
    <row r="427" customFormat="false" ht="13.9" hidden="false" customHeight="true" outlineLevel="0" collapsed="false">
      <c r="A427" s="1" t="n">
        <v>7</v>
      </c>
      <c r="D427" s="21"/>
      <c r="E427" s="22" t="n">
        <v>41</v>
      </c>
      <c r="F427" s="22" t="s">
        <v>23</v>
      </c>
      <c r="G427" s="23" t="n">
        <f aca="false">G434+G472</f>
        <v>92914.83</v>
      </c>
      <c r="H427" s="23" t="n">
        <f aca="false">H434+H472</f>
        <v>107521.26</v>
      </c>
      <c r="I427" s="23" t="n">
        <f aca="false">I434+I472</f>
        <v>99477</v>
      </c>
      <c r="J427" s="23" t="n">
        <f aca="false">J434+J472</f>
        <v>99582.88</v>
      </c>
      <c r="K427" s="23" t="n">
        <f aca="false">K434+K472</f>
        <v>130467</v>
      </c>
      <c r="L427" s="23" t="n">
        <f aca="false">L434+L472</f>
        <v>0</v>
      </c>
      <c r="M427" s="23" t="n">
        <f aca="false">M434+M472</f>
        <v>0</v>
      </c>
      <c r="N427" s="23" t="n">
        <f aca="false">N434+N472</f>
        <v>0</v>
      </c>
      <c r="O427" s="23" t="n">
        <f aca="false">O434+O472</f>
        <v>0</v>
      </c>
      <c r="P427" s="23" t="n">
        <f aca="false">P434+P472</f>
        <v>130467</v>
      </c>
      <c r="Q427" s="23" t="n">
        <f aca="false">Q434+Q472</f>
        <v>0</v>
      </c>
      <c r="R427" s="24" t="n">
        <f aca="false">Q427/$P427</f>
        <v>0</v>
      </c>
      <c r="S427" s="23" t="n">
        <f aca="false">S434+S472</f>
        <v>0</v>
      </c>
      <c r="T427" s="24" t="n">
        <f aca="false">S427/$P427</f>
        <v>0</v>
      </c>
      <c r="U427" s="23" t="n">
        <f aca="false">U434+U472</f>
        <v>0</v>
      </c>
      <c r="V427" s="24" t="n">
        <f aca="false">U427/$P427</f>
        <v>0</v>
      </c>
      <c r="W427" s="23" t="n">
        <f aca="false">W434+W472</f>
        <v>0</v>
      </c>
      <c r="X427" s="24" t="n">
        <f aca="false">W427/$P427</f>
        <v>0</v>
      </c>
      <c r="Y427" s="23" t="n">
        <f aca="false">Y434+Y472</f>
        <v>133439</v>
      </c>
      <c r="Z427" s="23" t="n">
        <f aca="false">Z434+Z472</f>
        <v>140020</v>
      </c>
    </row>
    <row r="428" customFormat="false" ht="13.9" hidden="false" customHeight="true" outlineLevel="0" collapsed="false">
      <c r="A428" s="1" t="n">
        <v>7</v>
      </c>
      <c r="D428" s="21"/>
      <c r="E428" s="22" t="n">
        <v>72</v>
      </c>
      <c r="F428" s="22" t="s">
        <v>25</v>
      </c>
      <c r="G428" s="23" t="n">
        <f aca="false">G435</f>
        <v>958.75</v>
      </c>
      <c r="H428" s="23" t="n">
        <f aca="false">H435</f>
        <v>1072.5</v>
      </c>
      <c r="I428" s="23" t="n">
        <f aca="false">I435</f>
        <v>1080</v>
      </c>
      <c r="J428" s="23" t="n">
        <f aca="false">J435</f>
        <v>1221.09</v>
      </c>
      <c r="K428" s="23" t="n">
        <f aca="false">K435</f>
        <v>1352</v>
      </c>
      <c r="L428" s="23" t="n">
        <f aca="false">L435</f>
        <v>0</v>
      </c>
      <c r="M428" s="23" t="n">
        <f aca="false">M435</f>
        <v>0</v>
      </c>
      <c r="N428" s="23" t="n">
        <f aca="false">N435</f>
        <v>0</v>
      </c>
      <c r="O428" s="23" t="n">
        <f aca="false">O435</f>
        <v>0</v>
      </c>
      <c r="P428" s="23" t="n">
        <f aca="false">P435</f>
        <v>1352</v>
      </c>
      <c r="Q428" s="23" t="n">
        <f aca="false">Q435</f>
        <v>0</v>
      </c>
      <c r="R428" s="24" t="n">
        <f aca="false">Q428/$P428</f>
        <v>0</v>
      </c>
      <c r="S428" s="23" t="n">
        <f aca="false">S435</f>
        <v>0</v>
      </c>
      <c r="T428" s="24" t="n">
        <f aca="false">S428/$P428</f>
        <v>0</v>
      </c>
      <c r="U428" s="23" t="n">
        <f aca="false">U435</f>
        <v>0</v>
      </c>
      <c r="V428" s="24" t="n">
        <f aca="false">U428/$P428</f>
        <v>0</v>
      </c>
      <c r="W428" s="23" t="n">
        <f aca="false">W435</f>
        <v>0</v>
      </c>
      <c r="X428" s="24" t="n">
        <f aca="false">W428/$P428</f>
        <v>0</v>
      </c>
      <c r="Y428" s="23" t="n">
        <f aca="false">Y435</f>
        <v>1352</v>
      </c>
      <c r="Z428" s="23" t="n">
        <f aca="false">Z435</f>
        <v>1352</v>
      </c>
    </row>
    <row r="429" customFormat="false" ht="13.9" hidden="false" customHeight="true" outlineLevel="0" collapsed="false">
      <c r="A429" s="1" t="n">
        <v>7</v>
      </c>
      <c r="D429" s="17"/>
      <c r="E429" s="18"/>
      <c r="F429" s="25" t="s">
        <v>113</v>
      </c>
      <c r="G429" s="26" t="n">
        <f aca="false">SUM(G426:G428)</f>
        <v>156547.29</v>
      </c>
      <c r="H429" s="26" t="n">
        <f aca="false">SUM(H426:H428)</f>
        <v>192206.39</v>
      </c>
      <c r="I429" s="26" t="n">
        <f aca="false">SUM(I426:I428)</f>
        <v>157841</v>
      </c>
      <c r="J429" s="26" t="n">
        <f aca="false">SUM(J426:J428)</f>
        <v>216266.64</v>
      </c>
      <c r="K429" s="26" t="n">
        <f aca="false">SUM(K426:K428)</f>
        <v>188119</v>
      </c>
      <c r="L429" s="26" t="n">
        <f aca="false">SUM(L426:L428)</f>
        <v>0</v>
      </c>
      <c r="M429" s="26" t="n">
        <f aca="false">SUM(M426:M428)</f>
        <v>0</v>
      </c>
      <c r="N429" s="26" t="n">
        <f aca="false">SUM(N426:N428)</f>
        <v>0</v>
      </c>
      <c r="O429" s="26" t="n">
        <f aca="false">SUM(O426:O428)</f>
        <v>0</v>
      </c>
      <c r="P429" s="26" t="n">
        <f aca="false">SUM(P426:P428)</f>
        <v>186757</v>
      </c>
      <c r="Q429" s="26" t="n">
        <f aca="false">SUM(Q426:Q428)</f>
        <v>0</v>
      </c>
      <c r="R429" s="27" t="n">
        <f aca="false">Q429/$P429</f>
        <v>0</v>
      </c>
      <c r="S429" s="26" t="n">
        <f aca="false">SUM(S426:S428)</f>
        <v>0</v>
      </c>
      <c r="T429" s="27" t="n">
        <f aca="false">S429/$P429</f>
        <v>0</v>
      </c>
      <c r="U429" s="26" t="n">
        <f aca="false">SUM(U426:U428)</f>
        <v>0</v>
      </c>
      <c r="V429" s="27" t="n">
        <f aca="false">U429/$P429</f>
        <v>0</v>
      </c>
      <c r="W429" s="26" t="n">
        <f aca="false">SUM(W426:W428)</f>
        <v>0</v>
      </c>
      <c r="X429" s="27" t="n">
        <f aca="false">W429/$P429</f>
        <v>0</v>
      </c>
      <c r="Y429" s="26" t="n">
        <f aca="false">SUM(Y426:Y428)</f>
        <v>186891</v>
      </c>
      <c r="Z429" s="26" t="n">
        <f aca="false">SUM(Z426:Z428)</f>
        <v>193472</v>
      </c>
    </row>
    <row r="431" customFormat="false" ht="13.9" hidden="false" customHeight="true" outlineLevel="0" collapsed="false">
      <c r="D431" s="28" t="s">
        <v>241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9"/>
      <c r="S431" s="28"/>
      <c r="T431" s="29"/>
      <c r="U431" s="28"/>
      <c r="V431" s="29"/>
      <c r="W431" s="28"/>
      <c r="X431" s="29"/>
      <c r="Y431" s="28"/>
      <c r="Z431" s="28"/>
    </row>
    <row r="432" customFormat="false" ht="13.9" hidden="false" customHeight="true" outlineLevel="0" collapsed="false">
      <c r="D432" s="114"/>
      <c r="E432" s="114"/>
      <c r="F432" s="114"/>
      <c r="G432" s="7" t="s">
        <v>1</v>
      </c>
      <c r="H432" s="7" t="s">
        <v>2</v>
      </c>
      <c r="I432" s="7" t="s">
        <v>3</v>
      </c>
      <c r="J432" s="7" t="s">
        <v>4</v>
      </c>
      <c r="K432" s="7" t="s">
        <v>5</v>
      </c>
      <c r="L432" s="7" t="s">
        <v>6</v>
      </c>
      <c r="M432" s="7" t="s">
        <v>7</v>
      </c>
      <c r="N432" s="7" t="s">
        <v>8</v>
      </c>
      <c r="O432" s="7" t="s">
        <v>9</v>
      </c>
      <c r="P432" s="7" t="s">
        <v>10</v>
      </c>
      <c r="Q432" s="7" t="s">
        <v>11</v>
      </c>
      <c r="R432" s="8" t="s">
        <v>12</v>
      </c>
      <c r="S432" s="7" t="s">
        <v>13</v>
      </c>
      <c r="T432" s="8" t="s">
        <v>14</v>
      </c>
      <c r="U432" s="7" t="s">
        <v>15</v>
      </c>
      <c r="V432" s="8" t="s">
        <v>16</v>
      </c>
      <c r="W432" s="7" t="s">
        <v>17</v>
      </c>
      <c r="X432" s="8" t="s">
        <v>18</v>
      </c>
      <c r="Y432" s="7" t="s">
        <v>19</v>
      </c>
      <c r="Z432" s="7" t="s">
        <v>20</v>
      </c>
    </row>
    <row r="433" customFormat="false" ht="13.9" hidden="false" customHeight="true" outlineLevel="0" collapsed="false">
      <c r="A433" s="1" t="n">
        <v>7</v>
      </c>
      <c r="B433" s="1" t="n">
        <v>1</v>
      </c>
      <c r="D433" s="30" t="s">
        <v>21</v>
      </c>
      <c r="E433" s="10" t="n">
        <v>111</v>
      </c>
      <c r="F433" s="10" t="s">
        <v>46</v>
      </c>
      <c r="G433" s="11" t="n">
        <f aca="false">G443</f>
        <v>44092</v>
      </c>
      <c r="H433" s="11" t="n">
        <f aca="false">H443</f>
        <v>54229.73</v>
      </c>
      <c r="I433" s="11" t="n">
        <f aca="false">I443</f>
        <v>50112</v>
      </c>
      <c r="J433" s="11" t="n">
        <f aca="false">J443</f>
        <v>53712</v>
      </c>
      <c r="K433" s="11" t="n">
        <f aca="false">K443</f>
        <v>44220</v>
      </c>
      <c r="L433" s="11" t="n">
        <f aca="false">L443</f>
        <v>0</v>
      </c>
      <c r="M433" s="11" t="n">
        <f aca="false">M443</f>
        <v>0</v>
      </c>
      <c r="N433" s="11" t="n">
        <f aca="false">N443</f>
        <v>0</v>
      </c>
      <c r="O433" s="11" t="n">
        <f aca="false">O443</f>
        <v>0</v>
      </c>
      <c r="P433" s="11" t="n">
        <f aca="false">P443</f>
        <v>44220</v>
      </c>
      <c r="Q433" s="11" t="n">
        <f aca="false">Q443</f>
        <v>0</v>
      </c>
      <c r="R433" s="12" t="n">
        <f aca="false">Q433/$P433</f>
        <v>0</v>
      </c>
      <c r="S433" s="11" t="n">
        <f aca="false">S443</f>
        <v>0</v>
      </c>
      <c r="T433" s="12" t="n">
        <f aca="false">S433/$P433</f>
        <v>0</v>
      </c>
      <c r="U433" s="11" t="n">
        <f aca="false">U443</f>
        <v>0</v>
      </c>
      <c r="V433" s="12" t="n">
        <f aca="false">U433/$P433</f>
        <v>0</v>
      </c>
      <c r="W433" s="11" t="n">
        <f aca="false">W443</f>
        <v>0</v>
      </c>
      <c r="X433" s="12" t="n">
        <f aca="false">W433/$P433</f>
        <v>0</v>
      </c>
      <c r="Y433" s="11" t="n">
        <f aca="false">Y443</f>
        <v>44220</v>
      </c>
      <c r="Z433" s="11" t="n">
        <f aca="false">Z443</f>
        <v>44220</v>
      </c>
    </row>
    <row r="434" customFormat="false" ht="13.9" hidden="false" customHeight="true" outlineLevel="0" collapsed="false">
      <c r="A434" s="1" t="n">
        <v>7</v>
      </c>
      <c r="B434" s="1" t="n">
        <v>1</v>
      </c>
      <c r="D434" s="30"/>
      <c r="E434" s="10" t="n">
        <v>41</v>
      </c>
      <c r="F434" s="10" t="s">
        <v>23</v>
      </c>
      <c r="G434" s="11" t="n">
        <f aca="false">G448+G462</f>
        <v>91714.83</v>
      </c>
      <c r="H434" s="11" t="n">
        <f aca="false">H448+H462</f>
        <v>103021.26</v>
      </c>
      <c r="I434" s="11" t="n">
        <f aca="false">I448+I462</f>
        <v>95077</v>
      </c>
      <c r="J434" s="11" t="n">
        <f aca="false">J448+J462</f>
        <v>95982.88</v>
      </c>
      <c r="K434" s="11" t="n">
        <f aca="false">K448+K462</f>
        <v>126867</v>
      </c>
      <c r="L434" s="11" t="n">
        <f aca="false">L448+L462</f>
        <v>0</v>
      </c>
      <c r="M434" s="11" t="n">
        <f aca="false">M448+M462</f>
        <v>0</v>
      </c>
      <c r="N434" s="11" t="n">
        <f aca="false">N448+N462</f>
        <v>0</v>
      </c>
      <c r="O434" s="11" t="n">
        <f aca="false">O448+O462</f>
        <v>0</v>
      </c>
      <c r="P434" s="11" t="n">
        <f aca="false">P448+P462</f>
        <v>126867</v>
      </c>
      <c r="Q434" s="11" t="n">
        <f aca="false">Q448+Q462</f>
        <v>0</v>
      </c>
      <c r="R434" s="12" t="n">
        <f aca="false">Q434/$P434</f>
        <v>0</v>
      </c>
      <c r="S434" s="11" t="n">
        <f aca="false">S448+S462</f>
        <v>0</v>
      </c>
      <c r="T434" s="12" t="n">
        <f aca="false">S434/$P434</f>
        <v>0</v>
      </c>
      <c r="U434" s="11" t="n">
        <f aca="false">U448+U462</f>
        <v>0</v>
      </c>
      <c r="V434" s="12" t="n">
        <f aca="false">U434/$P434</f>
        <v>0</v>
      </c>
      <c r="W434" s="11" t="n">
        <f aca="false">W448+W462</f>
        <v>0</v>
      </c>
      <c r="X434" s="12" t="n">
        <f aca="false">W434/$P434</f>
        <v>0</v>
      </c>
      <c r="Y434" s="11" t="n">
        <f aca="false">Y448+Y462</f>
        <v>129839</v>
      </c>
      <c r="Z434" s="11" t="n">
        <f aca="false">Z448+Z462</f>
        <v>136420</v>
      </c>
    </row>
    <row r="435" customFormat="false" ht="13.9" hidden="false" customHeight="true" outlineLevel="0" collapsed="false">
      <c r="A435" s="1" t="n">
        <v>7</v>
      </c>
      <c r="B435" s="1" t="n">
        <v>1</v>
      </c>
      <c r="D435" s="30"/>
      <c r="E435" s="10" t="n">
        <v>72</v>
      </c>
      <c r="F435" s="10" t="s">
        <v>25</v>
      </c>
      <c r="G435" s="11" t="n">
        <f aca="false">G450</f>
        <v>958.75</v>
      </c>
      <c r="H435" s="11" t="n">
        <f aca="false">H450</f>
        <v>1072.5</v>
      </c>
      <c r="I435" s="11" t="n">
        <f aca="false">I450</f>
        <v>1080</v>
      </c>
      <c r="J435" s="11" t="n">
        <f aca="false">J450</f>
        <v>1221.09</v>
      </c>
      <c r="K435" s="11" t="n">
        <f aca="false">K450</f>
        <v>1352</v>
      </c>
      <c r="L435" s="11" t="n">
        <f aca="false">L450</f>
        <v>0</v>
      </c>
      <c r="M435" s="11" t="n">
        <f aca="false">M450</f>
        <v>0</v>
      </c>
      <c r="N435" s="11" t="n">
        <f aca="false">N450</f>
        <v>0</v>
      </c>
      <c r="O435" s="11" t="n">
        <f aca="false">O450</f>
        <v>0</v>
      </c>
      <c r="P435" s="11" t="n">
        <f aca="false">P450</f>
        <v>1352</v>
      </c>
      <c r="Q435" s="11" t="n">
        <f aca="false">Q450</f>
        <v>0</v>
      </c>
      <c r="R435" s="12" t="n">
        <f aca="false">Q435/$P435</f>
        <v>0</v>
      </c>
      <c r="S435" s="11" t="n">
        <f aca="false">S450</f>
        <v>0</v>
      </c>
      <c r="T435" s="12" t="n">
        <f aca="false">S435/$P435</f>
        <v>0</v>
      </c>
      <c r="U435" s="11" t="n">
        <f aca="false">U450</f>
        <v>0</v>
      </c>
      <c r="V435" s="12" t="n">
        <f aca="false">U435/$P435</f>
        <v>0</v>
      </c>
      <c r="W435" s="11" t="n">
        <f aca="false">W450</f>
        <v>0</v>
      </c>
      <c r="X435" s="12" t="n">
        <f aca="false">W435/$P435</f>
        <v>0</v>
      </c>
      <c r="Y435" s="11" t="n">
        <f aca="false">Y450</f>
        <v>1352</v>
      </c>
      <c r="Z435" s="11" t="n">
        <f aca="false">Z450</f>
        <v>1352</v>
      </c>
    </row>
    <row r="436" customFormat="false" ht="13.9" hidden="false" customHeight="true" outlineLevel="0" collapsed="false">
      <c r="A436" s="1" t="n">
        <v>7</v>
      </c>
      <c r="B436" s="1" t="n">
        <v>1</v>
      </c>
      <c r="D436" s="17"/>
      <c r="E436" s="18"/>
      <c r="F436" s="13" t="s">
        <v>113</v>
      </c>
      <c r="G436" s="14" t="n">
        <f aca="false">SUM(G433:G435)</f>
        <v>136765.58</v>
      </c>
      <c r="H436" s="14" t="n">
        <f aca="false">SUM(H433:H435)</f>
        <v>158323.49</v>
      </c>
      <c r="I436" s="14" t="n">
        <f aca="false">SUM(I433:I435)</f>
        <v>146269</v>
      </c>
      <c r="J436" s="14" t="n">
        <f aca="false">SUM(J433:J435)</f>
        <v>150915.97</v>
      </c>
      <c r="K436" s="14" t="n">
        <f aca="false">SUM(K433:K435)</f>
        <v>172439</v>
      </c>
      <c r="L436" s="14" t="n">
        <f aca="false">SUM(L433:L435)</f>
        <v>0</v>
      </c>
      <c r="M436" s="14" t="n">
        <f aca="false">SUM(M433:M435)</f>
        <v>0</v>
      </c>
      <c r="N436" s="14" t="n">
        <f aca="false">SUM(N433:N435)</f>
        <v>0</v>
      </c>
      <c r="O436" s="14" t="n">
        <f aca="false">SUM(O433:O435)</f>
        <v>0</v>
      </c>
      <c r="P436" s="14" t="n">
        <f aca="false">SUM(P433:P435)</f>
        <v>172439</v>
      </c>
      <c r="Q436" s="14" t="n">
        <f aca="false">SUM(Q433:Q435)</f>
        <v>0</v>
      </c>
      <c r="R436" s="15" t="n">
        <f aca="false">Q436/$P436</f>
        <v>0</v>
      </c>
      <c r="S436" s="14" t="n">
        <f aca="false">SUM(S433:S435)</f>
        <v>0</v>
      </c>
      <c r="T436" s="15" t="n">
        <f aca="false">S436/$P436</f>
        <v>0</v>
      </c>
      <c r="U436" s="14" t="n">
        <f aca="false">SUM(U433:U435)</f>
        <v>0</v>
      </c>
      <c r="V436" s="15" t="n">
        <f aca="false">U436/$P436</f>
        <v>0</v>
      </c>
      <c r="W436" s="14" t="n">
        <f aca="false">SUM(W433:W435)</f>
        <v>0</v>
      </c>
      <c r="X436" s="15" t="n">
        <f aca="false">W436/$P436</f>
        <v>0</v>
      </c>
      <c r="Y436" s="14" t="n">
        <f aca="false">SUM(Y433:Y435)</f>
        <v>175411</v>
      </c>
      <c r="Z436" s="14" t="n">
        <f aca="false">SUM(Z433:Z435)</f>
        <v>181992</v>
      </c>
    </row>
    <row r="438" customFormat="false" ht="13.9" hidden="false" customHeight="true" outlineLevel="0" collapsed="false">
      <c r="D438" s="60" t="s">
        <v>242</v>
      </c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1"/>
      <c r="S438" s="60"/>
      <c r="T438" s="61"/>
      <c r="U438" s="60"/>
      <c r="V438" s="61"/>
      <c r="W438" s="60"/>
      <c r="X438" s="61"/>
      <c r="Y438" s="60"/>
      <c r="Z438" s="60"/>
    </row>
    <row r="439" customFormat="false" ht="13.9" hidden="false" customHeight="true" outlineLevel="0" collapsed="false">
      <c r="D439" s="7" t="s">
        <v>32</v>
      </c>
      <c r="E439" s="7" t="s">
        <v>33</v>
      </c>
      <c r="F439" s="7" t="s">
        <v>34</v>
      </c>
      <c r="G439" s="7" t="s">
        <v>1</v>
      </c>
      <c r="H439" s="7" t="s">
        <v>2</v>
      </c>
      <c r="I439" s="7" t="s">
        <v>3</v>
      </c>
      <c r="J439" s="7" t="s">
        <v>4</v>
      </c>
      <c r="K439" s="7" t="s">
        <v>5</v>
      </c>
      <c r="L439" s="7" t="s">
        <v>6</v>
      </c>
      <c r="M439" s="7" t="s">
        <v>7</v>
      </c>
      <c r="N439" s="7" t="s">
        <v>8</v>
      </c>
      <c r="O439" s="7" t="s">
        <v>9</v>
      </c>
      <c r="P439" s="7" t="s">
        <v>10</v>
      </c>
      <c r="Q439" s="7" t="s">
        <v>11</v>
      </c>
      <c r="R439" s="8" t="s">
        <v>12</v>
      </c>
      <c r="S439" s="7" t="s">
        <v>13</v>
      </c>
      <c r="T439" s="8" t="s">
        <v>14</v>
      </c>
      <c r="U439" s="7" t="s">
        <v>15</v>
      </c>
      <c r="V439" s="8" t="s">
        <v>16</v>
      </c>
      <c r="W439" s="7" t="s">
        <v>17</v>
      </c>
      <c r="X439" s="8" t="s">
        <v>18</v>
      </c>
      <c r="Y439" s="7" t="s">
        <v>19</v>
      </c>
      <c r="Z439" s="7" t="s">
        <v>20</v>
      </c>
    </row>
    <row r="440" customFormat="false" ht="13.9" hidden="false" customHeight="true" outlineLevel="0" collapsed="false">
      <c r="A440" s="1" t="n">
        <v>7</v>
      </c>
      <c r="B440" s="1" t="n">
        <v>1</v>
      </c>
      <c r="C440" s="1" t="n">
        <v>1</v>
      </c>
      <c r="D440" s="38" t="s">
        <v>243</v>
      </c>
      <c r="E440" s="10" t="n">
        <v>610</v>
      </c>
      <c r="F440" s="10" t="s">
        <v>118</v>
      </c>
      <c r="G440" s="11" t="n">
        <v>32752.23</v>
      </c>
      <c r="H440" s="11" t="n">
        <v>39601.25</v>
      </c>
      <c r="I440" s="11" t="n">
        <v>35970</v>
      </c>
      <c r="J440" s="11" t="n">
        <v>36838.4</v>
      </c>
      <c r="K440" s="11" t="n">
        <v>32513</v>
      </c>
      <c r="L440" s="11"/>
      <c r="M440" s="11"/>
      <c r="N440" s="11"/>
      <c r="O440" s="11"/>
      <c r="P440" s="11" t="n">
        <f aca="false">K440+SUM(L440:O440)</f>
        <v>32513</v>
      </c>
      <c r="Q440" s="11"/>
      <c r="R440" s="12" t="n">
        <f aca="false">Q440/$P440</f>
        <v>0</v>
      </c>
      <c r="S440" s="11"/>
      <c r="T440" s="12" t="n">
        <f aca="false">S440/$P440</f>
        <v>0</v>
      </c>
      <c r="U440" s="11"/>
      <c r="V440" s="12" t="n">
        <f aca="false">U440/$P440</f>
        <v>0</v>
      </c>
      <c r="W440" s="11"/>
      <c r="X440" s="12" t="n">
        <f aca="false">W440/$P440</f>
        <v>0</v>
      </c>
      <c r="Y440" s="11" t="n">
        <f aca="false">K440</f>
        <v>32513</v>
      </c>
      <c r="Z440" s="11" t="n">
        <f aca="false">Y440</f>
        <v>32513</v>
      </c>
    </row>
    <row r="441" customFormat="false" ht="13.9" hidden="false" customHeight="true" outlineLevel="0" collapsed="false">
      <c r="A441" s="1" t="n">
        <v>7</v>
      </c>
      <c r="B441" s="1" t="n">
        <v>1</v>
      </c>
      <c r="C441" s="1" t="n">
        <v>1</v>
      </c>
      <c r="D441" s="38"/>
      <c r="E441" s="10" t="n">
        <v>620</v>
      </c>
      <c r="F441" s="10" t="s">
        <v>119</v>
      </c>
      <c r="G441" s="11" t="n">
        <v>11339.77</v>
      </c>
      <c r="H441" s="11" t="n">
        <v>14628.48</v>
      </c>
      <c r="I441" s="11" t="n">
        <v>14142</v>
      </c>
      <c r="J441" s="11" t="n">
        <v>13273.6</v>
      </c>
      <c r="K441" s="11" t="n">
        <v>11707</v>
      </c>
      <c r="L441" s="11"/>
      <c r="M441" s="11"/>
      <c r="N441" s="11"/>
      <c r="O441" s="11"/>
      <c r="P441" s="11" t="n">
        <f aca="false">K441+SUM(L441:O441)</f>
        <v>11707</v>
      </c>
      <c r="Q441" s="11"/>
      <c r="R441" s="12" t="n">
        <f aca="false">Q441/$P441</f>
        <v>0</v>
      </c>
      <c r="S441" s="11"/>
      <c r="T441" s="12" t="n">
        <f aca="false">S441/$P441</f>
        <v>0</v>
      </c>
      <c r="U441" s="11"/>
      <c r="V441" s="12" t="n">
        <f aca="false">U441/$P441</f>
        <v>0</v>
      </c>
      <c r="W441" s="11"/>
      <c r="X441" s="12" t="n">
        <f aca="false">W441/$P441</f>
        <v>0</v>
      </c>
      <c r="Y441" s="11" t="n">
        <f aca="false">K441</f>
        <v>11707</v>
      </c>
      <c r="Z441" s="11" t="n">
        <f aca="false">Y441</f>
        <v>11707</v>
      </c>
    </row>
    <row r="442" customFormat="false" ht="13.9" hidden="false" customHeight="true" outlineLevel="0" collapsed="false">
      <c r="D442" s="38"/>
      <c r="E442" s="10" t="n">
        <v>630</v>
      </c>
      <c r="F442" s="10" t="s">
        <v>120</v>
      </c>
      <c r="G442" s="11" t="n">
        <v>0</v>
      </c>
      <c r="H442" s="11" t="n">
        <v>0</v>
      </c>
      <c r="I442" s="11" t="n">
        <v>0</v>
      </c>
      <c r="J442" s="11" t="n">
        <v>3600</v>
      </c>
      <c r="K442" s="11" t="n">
        <v>0</v>
      </c>
      <c r="L442" s="11"/>
      <c r="M442" s="11"/>
      <c r="N442" s="11"/>
      <c r="O442" s="11"/>
      <c r="P442" s="11" t="n">
        <f aca="false">K442+SUM(L442:O442)</f>
        <v>0</v>
      </c>
      <c r="Q442" s="11"/>
      <c r="R442" s="12" t="e">
        <f aca="false">Q442/$P442</f>
        <v>#DIV/0!</v>
      </c>
      <c r="S442" s="11"/>
      <c r="T442" s="12" t="e">
        <f aca="false">S442/$P442</f>
        <v>#DIV/0!</v>
      </c>
      <c r="U442" s="11"/>
      <c r="V442" s="12" t="e">
        <f aca="false">U442/$P442</f>
        <v>#DIV/0!</v>
      </c>
      <c r="W442" s="11"/>
      <c r="X442" s="12" t="e">
        <f aca="false">W442/$P442</f>
        <v>#DIV/0!</v>
      </c>
      <c r="Y442" s="11" t="n">
        <f aca="false">K442</f>
        <v>0</v>
      </c>
      <c r="Z442" s="11" t="n">
        <f aca="false">Y442</f>
        <v>0</v>
      </c>
    </row>
    <row r="443" customFormat="false" ht="13.9" hidden="false" customHeight="true" outlineLevel="0" collapsed="false">
      <c r="A443" s="1" t="n">
        <v>7</v>
      </c>
      <c r="B443" s="1" t="n">
        <v>1</v>
      </c>
      <c r="C443" s="1" t="n">
        <v>1</v>
      </c>
      <c r="D443" s="75" t="s">
        <v>21</v>
      </c>
      <c r="E443" s="35" t="n">
        <v>111</v>
      </c>
      <c r="F443" s="35" t="s">
        <v>123</v>
      </c>
      <c r="G443" s="89" t="n">
        <f aca="false">SUM(G440:G442)</f>
        <v>44092</v>
      </c>
      <c r="H443" s="89" t="n">
        <f aca="false">SUM(H440:H442)</f>
        <v>54229.73</v>
      </c>
      <c r="I443" s="89" t="n">
        <f aca="false">SUM(I440:I442)</f>
        <v>50112</v>
      </c>
      <c r="J443" s="89" t="n">
        <f aca="false">SUM(J440:J442)</f>
        <v>53712</v>
      </c>
      <c r="K443" s="89" t="n">
        <f aca="false">SUM(K440:K442)</f>
        <v>44220</v>
      </c>
      <c r="L443" s="89" t="n">
        <f aca="false">SUM(L440:L442)</f>
        <v>0</v>
      </c>
      <c r="M443" s="89" t="n">
        <f aca="false">SUM(M440:M442)</f>
        <v>0</v>
      </c>
      <c r="N443" s="89" t="n">
        <f aca="false">SUM(N440:N442)</f>
        <v>0</v>
      </c>
      <c r="O443" s="89" t="n">
        <f aca="false">SUM(O440:O442)</f>
        <v>0</v>
      </c>
      <c r="P443" s="89" t="n">
        <f aca="false">SUM(P440:P442)</f>
        <v>44220</v>
      </c>
      <c r="Q443" s="89" t="n">
        <f aca="false">SUM(Q440:Q442)</f>
        <v>0</v>
      </c>
      <c r="R443" s="90" t="n">
        <f aca="false">Q443/$P443</f>
        <v>0</v>
      </c>
      <c r="S443" s="89" t="n">
        <f aca="false">SUM(S440:S442)</f>
        <v>0</v>
      </c>
      <c r="T443" s="90" t="n">
        <f aca="false">S443/$P443</f>
        <v>0</v>
      </c>
      <c r="U443" s="89" t="n">
        <f aca="false">SUM(U440:U442)</f>
        <v>0</v>
      </c>
      <c r="V443" s="90" t="n">
        <f aca="false">U443/$P443</f>
        <v>0</v>
      </c>
      <c r="W443" s="89" t="n">
        <f aca="false">SUM(W440:W442)</f>
        <v>0</v>
      </c>
      <c r="X443" s="90" t="n">
        <f aca="false">W443/$P443</f>
        <v>0</v>
      </c>
      <c r="Y443" s="89" t="n">
        <f aca="false">SUM(Y440:Y442)</f>
        <v>44220</v>
      </c>
      <c r="Z443" s="89" t="n">
        <f aca="false">SUM(Z440:Z442)</f>
        <v>44220</v>
      </c>
    </row>
    <row r="444" customFormat="false" ht="13.9" hidden="false" customHeight="true" outlineLevel="0" collapsed="false">
      <c r="A444" s="1" t="n">
        <v>7</v>
      </c>
      <c r="B444" s="1" t="n">
        <v>1</v>
      </c>
      <c r="C444" s="1" t="n">
        <v>1</v>
      </c>
      <c r="D444" s="74" t="s">
        <v>243</v>
      </c>
      <c r="E444" s="10" t="n">
        <v>610</v>
      </c>
      <c r="F444" s="10" t="s">
        <v>118</v>
      </c>
      <c r="G444" s="11" t="n">
        <v>44457.69</v>
      </c>
      <c r="H444" s="11" t="n">
        <v>47011.49</v>
      </c>
      <c r="I444" s="11" t="n">
        <v>40363</v>
      </c>
      <c r="J444" s="11" t="n">
        <v>39073.97</v>
      </c>
      <c r="K444" s="11" t="n">
        <v>52428</v>
      </c>
      <c r="L444" s="11"/>
      <c r="M444" s="11"/>
      <c r="N444" s="11"/>
      <c r="O444" s="11"/>
      <c r="P444" s="11" t="n">
        <f aca="false">K444+SUM(L444:O444)</f>
        <v>52428</v>
      </c>
      <c r="Q444" s="11"/>
      <c r="R444" s="12" t="n">
        <f aca="false">Q444/$P444</f>
        <v>0</v>
      </c>
      <c r="S444" s="11"/>
      <c r="T444" s="12" t="n">
        <f aca="false">S444/$P444</f>
        <v>0</v>
      </c>
      <c r="U444" s="11"/>
      <c r="V444" s="12" t="n">
        <f aca="false">U444/$P444</f>
        <v>0</v>
      </c>
      <c r="W444" s="11"/>
      <c r="X444" s="12" t="n">
        <f aca="false">W444/$P444</f>
        <v>0</v>
      </c>
      <c r="Y444" s="11" t="n">
        <v>56804</v>
      </c>
      <c r="Z444" s="11" t="n">
        <v>61618</v>
      </c>
    </row>
    <row r="445" customFormat="false" ht="13.9" hidden="false" customHeight="true" outlineLevel="0" collapsed="false">
      <c r="A445" s="1" t="n">
        <v>7</v>
      </c>
      <c r="B445" s="1" t="n">
        <v>1</v>
      </c>
      <c r="C445" s="1" t="n">
        <v>1</v>
      </c>
      <c r="D445" s="74"/>
      <c r="E445" s="10" t="n">
        <v>620</v>
      </c>
      <c r="F445" s="10" t="s">
        <v>119</v>
      </c>
      <c r="G445" s="11" t="n">
        <v>15094.65</v>
      </c>
      <c r="H445" s="11" t="n">
        <v>18262.7</v>
      </c>
      <c r="I445" s="11" t="n">
        <v>16105</v>
      </c>
      <c r="J445" s="11" t="n">
        <v>14864.56</v>
      </c>
      <c r="K445" s="11" t="n">
        <v>20282</v>
      </c>
      <c r="L445" s="11"/>
      <c r="M445" s="11"/>
      <c r="N445" s="11"/>
      <c r="O445" s="11"/>
      <c r="P445" s="11" t="n">
        <f aca="false">K445+SUM(L445:O445)</f>
        <v>20282</v>
      </c>
      <c r="Q445" s="11"/>
      <c r="R445" s="12" t="n">
        <f aca="false">Q445/$P445</f>
        <v>0</v>
      </c>
      <c r="S445" s="11"/>
      <c r="T445" s="12" t="n">
        <f aca="false">S445/$P445</f>
        <v>0</v>
      </c>
      <c r="U445" s="11"/>
      <c r="V445" s="12" t="n">
        <f aca="false">U445/$P445</f>
        <v>0</v>
      </c>
      <c r="W445" s="11"/>
      <c r="X445" s="12" t="n">
        <f aca="false">W445/$P445</f>
        <v>0</v>
      </c>
      <c r="Y445" s="11" t="n">
        <v>21899</v>
      </c>
      <c r="Z445" s="11" t="n">
        <v>23680</v>
      </c>
    </row>
    <row r="446" customFormat="false" ht="13.9" hidden="false" customHeight="true" outlineLevel="0" collapsed="false">
      <c r="A446" s="1" t="n">
        <v>7</v>
      </c>
      <c r="B446" s="1" t="n">
        <v>1</v>
      </c>
      <c r="C446" s="1" t="n">
        <v>1</v>
      </c>
      <c r="D446" s="74"/>
      <c r="E446" s="10" t="n">
        <v>630</v>
      </c>
      <c r="F446" s="10" t="s">
        <v>120</v>
      </c>
      <c r="G446" s="11" t="n">
        <v>30286.91</v>
      </c>
      <c r="H446" s="11" t="n">
        <v>29423.03</v>
      </c>
      <c r="I446" s="11" t="n">
        <v>34831</v>
      </c>
      <c r="J446" s="11" t="n">
        <v>33659.12</v>
      </c>
      <c r="K446" s="11" t="n">
        <v>50657</v>
      </c>
      <c r="L446" s="11"/>
      <c r="M446" s="11"/>
      <c r="N446" s="11"/>
      <c r="O446" s="11"/>
      <c r="P446" s="11" t="n">
        <f aca="false">K446+SUM(L446:O446)</f>
        <v>50657</v>
      </c>
      <c r="Q446" s="11"/>
      <c r="R446" s="12" t="n">
        <f aca="false">Q446/$P446</f>
        <v>0</v>
      </c>
      <c r="S446" s="11"/>
      <c r="T446" s="12" t="n">
        <f aca="false">S446/$P446</f>
        <v>0</v>
      </c>
      <c r="U446" s="11"/>
      <c r="V446" s="12" t="n">
        <f aca="false">U446/$P446</f>
        <v>0</v>
      </c>
      <c r="W446" s="11"/>
      <c r="X446" s="12" t="n">
        <f aca="false">W446/$P446</f>
        <v>0</v>
      </c>
      <c r="Y446" s="11" t="n">
        <v>47636</v>
      </c>
      <c r="Z446" s="11" t="n">
        <v>47622</v>
      </c>
    </row>
    <row r="447" customFormat="false" ht="13.9" hidden="false" customHeight="true" outlineLevel="0" collapsed="false">
      <c r="A447" s="1" t="n">
        <v>7</v>
      </c>
      <c r="B447" s="1" t="n">
        <v>1</v>
      </c>
      <c r="C447" s="1" t="n">
        <v>1</v>
      </c>
      <c r="D447" s="74"/>
      <c r="E447" s="10" t="n">
        <v>640</v>
      </c>
      <c r="F447" s="10" t="s">
        <v>121</v>
      </c>
      <c r="G447" s="11" t="n">
        <v>172.18</v>
      </c>
      <c r="H447" s="11" t="n">
        <v>6387.09</v>
      </c>
      <c r="I447" s="11" t="n">
        <v>1278</v>
      </c>
      <c r="J447" s="11" t="n">
        <v>6568.23</v>
      </c>
      <c r="K447" s="11" t="n">
        <v>0</v>
      </c>
      <c r="L447" s="11"/>
      <c r="M447" s="11"/>
      <c r="N447" s="11"/>
      <c r="O447" s="11"/>
      <c r="P447" s="11" t="n">
        <f aca="false">K447+SUM(L447:O447)</f>
        <v>0</v>
      </c>
      <c r="Q447" s="11"/>
      <c r="R447" s="12" t="e">
        <f aca="false">Q447/$P447</f>
        <v>#DIV/0!</v>
      </c>
      <c r="S447" s="11"/>
      <c r="T447" s="12" t="e">
        <f aca="false">S447/$P447</f>
        <v>#DIV/0!</v>
      </c>
      <c r="U447" s="11"/>
      <c r="V447" s="12" t="e">
        <f aca="false">U447/$P447</f>
        <v>#DIV/0!</v>
      </c>
      <c r="W447" s="11"/>
      <c r="X447" s="12" t="e">
        <f aca="false">W447/$P447</f>
        <v>#DIV/0!</v>
      </c>
      <c r="Y447" s="11" t="n">
        <v>0</v>
      </c>
      <c r="Z447" s="11" t="n">
        <v>0</v>
      </c>
    </row>
    <row r="448" customFormat="false" ht="13.9" hidden="false" customHeight="true" outlineLevel="0" collapsed="false">
      <c r="A448" s="1" t="n">
        <v>7</v>
      </c>
      <c r="B448" s="1" t="n">
        <v>1</v>
      </c>
      <c r="C448" s="1" t="n">
        <v>1</v>
      </c>
      <c r="D448" s="75" t="s">
        <v>21</v>
      </c>
      <c r="E448" s="35" t="n">
        <v>41</v>
      </c>
      <c r="F448" s="35" t="s">
        <v>23</v>
      </c>
      <c r="G448" s="36" t="n">
        <f aca="false">SUM(G444:G447)</f>
        <v>90011.43</v>
      </c>
      <c r="H448" s="36" t="n">
        <f aca="false">SUM(H444:H447)</f>
        <v>101084.31</v>
      </c>
      <c r="I448" s="36" t="n">
        <f aca="false">SUM(I444:I447)</f>
        <v>92577</v>
      </c>
      <c r="J448" s="36" t="n">
        <f aca="false">SUM(J444:J447)</f>
        <v>94165.88</v>
      </c>
      <c r="K448" s="36" t="n">
        <f aca="false">SUM(K444:K447)</f>
        <v>123367</v>
      </c>
      <c r="L448" s="36" t="n">
        <f aca="false">SUM(L444:L447)</f>
        <v>0</v>
      </c>
      <c r="M448" s="36" t="n">
        <f aca="false">SUM(M444:M447)</f>
        <v>0</v>
      </c>
      <c r="N448" s="36" t="n">
        <f aca="false">SUM(N444:N447)</f>
        <v>0</v>
      </c>
      <c r="O448" s="36" t="n">
        <f aca="false">SUM(O444:O447)</f>
        <v>0</v>
      </c>
      <c r="P448" s="36" t="n">
        <f aca="false">SUM(P444:P447)</f>
        <v>123367</v>
      </c>
      <c r="Q448" s="36" t="n">
        <f aca="false">SUM(Q444:Q447)</f>
        <v>0</v>
      </c>
      <c r="R448" s="37" t="n">
        <f aca="false">Q448/$P448</f>
        <v>0</v>
      </c>
      <c r="S448" s="36" t="n">
        <f aca="false">SUM(S444:S447)</f>
        <v>0</v>
      </c>
      <c r="T448" s="37" t="n">
        <f aca="false">S448/$P448</f>
        <v>0</v>
      </c>
      <c r="U448" s="36" t="n">
        <f aca="false">SUM(U444:U447)</f>
        <v>0</v>
      </c>
      <c r="V448" s="37" t="n">
        <f aca="false">U448/$P448</f>
        <v>0</v>
      </c>
      <c r="W448" s="36" t="n">
        <f aca="false">SUM(W444:W447)</f>
        <v>0</v>
      </c>
      <c r="X448" s="37" t="n">
        <f aca="false">W448/$P448</f>
        <v>0</v>
      </c>
      <c r="Y448" s="36" t="n">
        <f aca="false">SUM(Y444:Y447)</f>
        <v>126339</v>
      </c>
      <c r="Z448" s="36" t="n">
        <f aca="false">SUM(Z444:Z447)</f>
        <v>132920</v>
      </c>
    </row>
    <row r="449" customFormat="false" ht="13.9" hidden="false" customHeight="true" outlineLevel="0" collapsed="false">
      <c r="A449" s="1" t="n">
        <v>7</v>
      </c>
      <c r="B449" s="1" t="n">
        <v>1</v>
      </c>
      <c r="C449" s="1" t="n">
        <v>1</v>
      </c>
      <c r="D449" s="38" t="s">
        <v>243</v>
      </c>
      <c r="E449" s="10" t="n">
        <v>640</v>
      </c>
      <c r="F449" s="10" t="s">
        <v>121</v>
      </c>
      <c r="G449" s="11" t="n">
        <v>958.75</v>
      </c>
      <c r="H449" s="11" t="n">
        <v>1072.5</v>
      </c>
      <c r="I449" s="11" t="n">
        <v>1080</v>
      </c>
      <c r="J449" s="11" t="n">
        <v>1221.09</v>
      </c>
      <c r="K449" s="11" t="n">
        <v>1352</v>
      </c>
      <c r="L449" s="11"/>
      <c r="M449" s="11"/>
      <c r="N449" s="11"/>
      <c r="O449" s="11"/>
      <c r="P449" s="11" t="n">
        <f aca="false">K449+SUM(L449:O449)</f>
        <v>1352</v>
      </c>
      <c r="Q449" s="11"/>
      <c r="R449" s="12" t="n">
        <f aca="false">Q449/$P449</f>
        <v>0</v>
      </c>
      <c r="S449" s="11"/>
      <c r="T449" s="12" t="n">
        <f aca="false">S449/$P449</f>
        <v>0</v>
      </c>
      <c r="U449" s="11"/>
      <c r="V449" s="12" t="n">
        <f aca="false">U449/$P449</f>
        <v>0</v>
      </c>
      <c r="W449" s="11"/>
      <c r="X449" s="12" t="n">
        <f aca="false">W449/$P449</f>
        <v>0</v>
      </c>
      <c r="Y449" s="11" t="n">
        <f aca="false">K449</f>
        <v>1352</v>
      </c>
      <c r="Z449" s="11" t="n">
        <f aca="false">Y449</f>
        <v>1352</v>
      </c>
    </row>
    <row r="450" customFormat="false" ht="13.9" hidden="false" customHeight="true" outlineLevel="0" collapsed="false">
      <c r="A450" s="1" t="n">
        <v>7</v>
      </c>
      <c r="B450" s="1" t="n">
        <v>1</v>
      </c>
      <c r="C450" s="1" t="n">
        <v>1</v>
      </c>
      <c r="D450" s="75" t="s">
        <v>21</v>
      </c>
      <c r="E450" s="35" t="n">
        <v>72</v>
      </c>
      <c r="F450" s="35" t="s">
        <v>25</v>
      </c>
      <c r="G450" s="36" t="n">
        <f aca="false">SUM(G449:G449)</f>
        <v>958.75</v>
      </c>
      <c r="H450" s="36" t="n">
        <f aca="false">SUM(H449:H449)</f>
        <v>1072.5</v>
      </c>
      <c r="I450" s="36" t="n">
        <f aca="false">SUM(I449:I449)</f>
        <v>1080</v>
      </c>
      <c r="J450" s="36" t="n">
        <f aca="false">SUM(J449:J449)</f>
        <v>1221.09</v>
      </c>
      <c r="K450" s="36" t="n">
        <f aca="false">SUM(K449:K449)</f>
        <v>1352</v>
      </c>
      <c r="L450" s="36" t="n">
        <f aca="false">SUM(L449:L449)</f>
        <v>0</v>
      </c>
      <c r="M450" s="36" t="n">
        <f aca="false">SUM(M449:M449)</f>
        <v>0</v>
      </c>
      <c r="N450" s="36" t="n">
        <f aca="false">SUM(N449:N449)</f>
        <v>0</v>
      </c>
      <c r="O450" s="36" t="n">
        <f aca="false">SUM(O449:O449)</f>
        <v>0</v>
      </c>
      <c r="P450" s="36" t="n">
        <f aca="false">SUM(P449:P449)</f>
        <v>1352</v>
      </c>
      <c r="Q450" s="36" t="n">
        <f aca="false">SUM(Q449:Q449)</f>
        <v>0</v>
      </c>
      <c r="R450" s="37" t="n">
        <f aca="false">Q450/$P450</f>
        <v>0</v>
      </c>
      <c r="S450" s="36" t="n">
        <f aca="false">SUM(S449:S449)</f>
        <v>0</v>
      </c>
      <c r="T450" s="37" t="n">
        <f aca="false">S450/$P450</f>
        <v>0</v>
      </c>
      <c r="U450" s="36" t="n">
        <f aca="false">SUM(U449:U449)</f>
        <v>0</v>
      </c>
      <c r="V450" s="37" t="n">
        <f aca="false">U450/$P450</f>
        <v>0</v>
      </c>
      <c r="W450" s="36" t="n">
        <f aca="false">SUM(W449:W449)</f>
        <v>0</v>
      </c>
      <c r="X450" s="37" t="n">
        <f aca="false">W450/$P450</f>
        <v>0</v>
      </c>
      <c r="Y450" s="36" t="n">
        <f aca="false">SUM(Y449:Y449)</f>
        <v>1352</v>
      </c>
      <c r="Z450" s="36" t="n">
        <f aca="false">SUM(Z449:Z449)</f>
        <v>1352</v>
      </c>
    </row>
    <row r="451" customFormat="false" ht="13.9" hidden="false" customHeight="true" outlineLevel="0" collapsed="false">
      <c r="A451" s="1" t="n">
        <v>7</v>
      </c>
      <c r="B451" s="1" t="n">
        <v>1</v>
      </c>
      <c r="C451" s="1" t="n">
        <v>1</v>
      </c>
      <c r="D451" s="17"/>
      <c r="E451" s="18"/>
      <c r="F451" s="13" t="s">
        <v>113</v>
      </c>
      <c r="G451" s="14" t="n">
        <f aca="false">G443+G448+G450</f>
        <v>135062.18</v>
      </c>
      <c r="H451" s="14" t="n">
        <f aca="false">H443+H448+H450</f>
        <v>156386.54</v>
      </c>
      <c r="I451" s="14" t="n">
        <f aca="false">I443+I448+I450</f>
        <v>143769</v>
      </c>
      <c r="J451" s="14" t="n">
        <f aca="false">J443+J448+J450</f>
        <v>149098.97</v>
      </c>
      <c r="K451" s="14" t="n">
        <f aca="false">K443+K448+K450</f>
        <v>168939</v>
      </c>
      <c r="L451" s="14" t="n">
        <f aca="false">L443+L448+L450</f>
        <v>0</v>
      </c>
      <c r="M451" s="14" t="n">
        <f aca="false">M443+M448+M450</f>
        <v>0</v>
      </c>
      <c r="N451" s="14" t="n">
        <f aca="false">N443+N448+N450</f>
        <v>0</v>
      </c>
      <c r="O451" s="14" t="n">
        <f aca="false">O443+O448+O450</f>
        <v>0</v>
      </c>
      <c r="P451" s="14" t="n">
        <f aca="false">P443+P448+P450</f>
        <v>168939</v>
      </c>
      <c r="Q451" s="14" t="n">
        <f aca="false">Q443+Q448+Q450</f>
        <v>0</v>
      </c>
      <c r="R451" s="15" t="n">
        <f aca="false">Q451/$P451</f>
        <v>0</v>
      </c>
      <c r="S451" s="14" t="n">
        <f aca="false">S443+S448+S450</f>
        <v>0</v>
      </c>
      <c r="T451" s="15" t="n">
        <f aca="false">S451/$P451</f>
        <v>0</v>
      </c>
      <c r="U451" s="14" t="n">
        <f aca="false">U443+U448+U450</f>
        <v>0</v>
      </c>
      <c r="V451" s="15" t="n">
        <f aca="false">U451/$P451</f>
        <v>0</v>
      </c>
      <c r="W451" s="14" t="n">
        <f aca="false">W443+W448+W450</f>
        <v>0</v>
      </c>
      <c r="X451" s="15" t="n">
        <f aca="false">W451/$P451</f>
        <v>0</v>
      </c>
      <c r="Y451" s="14" t="n">
        <f aca="false">Y443+Y448+Y450</f>
        <v>171911</v>
      </c>
      <c r="Z451" s="14" t="n">
        <f aca="false">Z443+Z448+Z450</f>
        <v>178492</v>
      </c>
    </row>
    <row r="453" customFormat="false" ht="13.9" hidden="false" customHeight="true" outlineLevel="0" collapsed="false">
      <c r="E453" s="39" t="s">
        <v>56</v>
      </c>
      <c r="F453" s="17" t="s">
        <v>135</v>
      </c>
      <c r="G453" s="40" t="n">
        <v>2453</v>
      </c>
      <c r="H453" s="40" t="n">
        <v>2585</v>
      </c>
      <c r="I453" s="40" t="n">
        <v>4333</v>
      </c>
      <c r="J453" s="40" t="n">
        <v>3960</v>
      </c>
      <c r="K453" s="40" t="n">
        <v>8723</v>
      </c>
      <c r="L453" s="40"/>
      <c r="M453" s="40"/>
      <c r="N453" s="40"/>
      <c r="O453" s="40"/>
      <c r="P453" s="40" t="n">
        <f aca="false">K453+SUM(L453:O453)</f>
        <v>8723</v>
      </c>
      <c r="Q453" s="40"/>
      <c r="R453" s="41" t="n">
        <f aca="false">Q453/$P453</f>
        <v>0</v>
      </c>
      <c r="S453" s="40"/>
      <c r="T453" s="41" t="n">
        <f aca="false">S453/$P453</f>
        <v>0</v>
      </c>
      <c r="U453" s="40"/>
      <c r="V453" s="41" t="n">
        <f aca="false">U453/$P453</f>
        <v>0</v>
      </c>
      <c r="W453" s="40"/>
      <c r="X453" s="42" t="n">
        <f aca="false">W453/$P453</f>
        <v>0</v>
      </c>
      <c r="Y453" s="40" t="n">
        <f aca="false">K453</f>
        <v>8723</v>
      </c>
      <c r="Z453" s="43" t="n">
        <f aca="false">Y453</f>
        <v>8723</v>
      </c>
    </row>
    <row r="454" customFormat="false" ht="13.9" hidden="false" customHeight="true" outlineLevel="0" collapsed="false">
      <c r="E454" s="44"/>
      <c r="F454" s="82" t="s">
        <v>136</v>
      </c>
      <c r="G454" s="70" t="n">
        <v>2148</v>
      </c>
      <c r="H454" s="70" t="n">
        <v>1752</v>
      </c>
      <c r="I454" s="70" t="n">
        <v>4861</v>
      </c>
      <c r="J454" s="70" t="n">
        <v>4856.5</v>
      </c>
      <c r="K454" s="70" t="n">
        <v>6567</v>
      </c>
      <c r="L454" s="70"/>
      <c r="M454" s="70"/>
      <c r="N454" s="70"/>
      <c r="O454" s="70"/>
      <c r="P454" s="70" t="n">
        <f aca="false">K454+SUM(L454:O454)</f>
        <v>6567</v>
      </c>
      <c r="Q454" s="70"/>
      <c r="R454" s="71" t="n">
        <f aca="false">Q454/$P454</f>
        <v>0</v>
      </c>
      <c r="S454" s="70"/>
      <c r="T454" s="71" t="n">
        <f aca="false">S454/$P454</f>
        <v>0</v>
      </c>
      <c r="U454" s="70"/>
      <c r="V454" s="71" t="n">
        <f aca="false">U454/$P454</f>
        <v>0</v>
      </c>
      <c r="W454" s="70"/>
      <c r="X454" s="47" t="n">
        <f aca="false">W454/$P454</f>
        <v>0</v>
      </c>
      <c r="Y454" s="70" t="n">
        <f aca="false">K454</f>
        <v>6567</v>
      </c>
      <c r="Z454" s="48" t="n">
        <f aca="false">Y454</f>
        <v>6567</v>
      </c>
    </row>
    <row r="455" customFormat="false" ht="13.9" hidden="false" customHeight="true" outlineLevel="0" collapsed="false">
      <c r="E455" s="44"/>
      <c r="F455" s="82" t="s">
        <v>244</v>
      </c>
      <c r="G455" s="70"/>
      <c r="H455" s="70"/>
      <c r="I455" s="70"/>
      <c r="J455" s="70"/>
      <c r="K455" s="70" t="n">
        <v>3000</v>
      </c>
      <c r="L455" s="70"/>
      <c r="M455" s="70"/>
      <c r="N455" s="70"/>
      <c r="O455" s="70"/>
      <c r="P455" s="70"/>
      <c r="Q455" s="70"/>
      <c r="R455" s="71"/>
      <c r="S455" s="70"/>
      <c r="T455" s="71"/>
      <c r="U455" s="70"/>
      <c r="V455" s="71"/>
      <c r="W455" s="70"/>
      <c r="X455" s="47"/>
      <c r="Y455" s="70" t="n">
        <v>250</v>
      </c>
      <c r="Z455" s="48" t="n">
        <v>250</v>
      </c>
    </row>
    <row r="456" customFormat="false" ht="13.9" hidden="false" customHeight="true" outlineLevel="0" collapsed="false">
      <c r="E456" s="44"/>
      <c r="F456" s="82" t="s">
        <v>245</v>
      </c>
      <c r="G456" s="70" t="n">
        <v>13404.89</v>
      </c>
      <c r="H456" s="70" t="n">
        <v>12133.27</v>
      </c>
      <c r="I456" s="70" t="n">
        <v>13212</v>
      </c>
      <c r="J456" s="70" t="n">
        <v>14424.66</v>
      </c>
      <c r="K456" s="70" t="n">
        <v>17635</v>
      </c>
      <c r="L456" s="70"/>
      <c r="M456" s="70"/>
      <c r="N456" s="70"/>
      <c r="O456" s="70"/>
      <c r="P456" s="70" t="n">
        <f aca="false">K456+SUM(L456:O456)</f>
        <v>17635</v>
      </c>
      <c r="Q456" s="70"/>
      <c r="R456" s="71" t="n">
        <f aca="false">Q456/$P456</f>
        <v>0</v>
      </c>
      <c r="S456" s="70"/>
      <c r="T456" s="71" t="n">
        <f aca="false">S456/$P456</f>
        <v>0</v>
      </c>
      <c r="U456" s="70"/>
      <c r="V456" s="71" t="n">
        <f aca="false">U456/$P456</f>
        <v>0</v>
      </c>
      <c r="W456" s="70"/>
      <c r="X456" s="47" t="n">
        <f aca="false">W456/$P456</f>
        <v>0</v>
      </c>
      <c r="Y456" s="70" t="n">
        <f aca="false">K456</f>
        <v>17635</v>
      </c>
      <c r="Z456" s="48" t="n">
        <f aca="false">Y456</f>
        <v>17635</v>
      </c>
    </row>
    <row r="457" customFormat="false" ht="13.9" hidden="false" customHeight="true" outlineLevel="0" collapsed="false">
      <c r="E457" s="52"/>
      <c r="F457" s="85" t="s">
        <v>246</v>
      </c>
      <c r="G457" s="54"/>
      <c r="H457" s="54" t="n">
        <v>14582.1</v>
      </c>
      <c r="I457" s="54" t="n">
        <v>1725</v>
      </c>
      <c r="J457" s="54" t="n">
        <v>6469</v>
      </c>
      <c r="K457" s="54" t="n">
        <v>0</v>
      </c>
      <c r="L457" s="54"/>
      <c r="M457" s="54"/>
      <c r="N457" s="54"/>
      <c r="O457" s="54"/>
      <c r="P457" s="54" t="n">
        <f aca="false">K457+SUM(L457:O457)</f>
        <v>0</v>
      </c>
      <c r="Q457" s="54"/>
      <c r="R457" s="55" t="e">
        <f aca="false">Q457/$P457</f>
        <v>#DIV/0!</v>
      </c>
      <c r="S457" s="54"/>
      <c r="T457" s="55" t="e">
        <f aca="false">S457/$P457</f>
        <v>#DIV/0!</v>
      </c>
      <c r="U457" s="54"/>
      <c r="V457" s="55" t="e">
        <f aca="false">U457/$P457</f>
        <v>#DIV/0!</v>
      </c>
      <c r="W457" s="54"/>
      <c r="X457" s="56" t="e">
        <f aca="false">W457/$P457</f>
        <v>#DIV/0!</v>
      </c>
      <c r="Y457" s="54" t="n">
        <v>0</v>
      </c>
      <c r="Z457" s="57" t="n">
        <v>0</v>
      </c>
    </row>
    <row r="459" customFormat="false" ht="13.9" hidden="false" customHeight="true" outlineLevel="0" collapsed="false">
      <c r="D459" s="60" t="s">
        <v>247</v>
      </c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1"/>
      <c r="S459" s="60"/>
      <c r="T459" s="61"/>
      <c r="U459" s="60"/>
      <c r="V459" s="61"/>
      <c r="W459" s="60"/>
      <c r="X459" s="61"/>
      <c r="Y459" s="60"/>
      <c r="Z459" s="60"/>
    </row>
    <row r="460" customFormat="false" ht="13.9" hidden="false" customHeight="true" outlineLevel="0" collapsed="false">
      <c r="D460" s="7" t="s">
        <v>32</v>
      </c>
      <c r="E460" s="7" t="s">
        <v>33</v>
      </c>
      <c r="F460" s="7" t="s">
        <v>34</v>
      </c>
      <c r="G460" s="7" t="s">
        <v>1</v>
      </c>
      <c r="H460" s="7" t="s">
        <v>2</v>
      </c>
      <c r="I460" s="7" t="s">
        <v>3</v>
      </c>
      <c r="J460" s="7" t="s">
        <v>4</v>
      </c>
      <c r="K460" s="7" t="s">
        <v>5</v>
      </c>
      <c r="L460" s="7" t="s">
        <v>6</v>
      </c>
      <c r="M460" s="7" t="s">
        <v>7</v>
      </c>
      <c r="N460" s="7" t="s">
        <v>8</v>
      </c>
      <c r="O460" s="7" t="s">
        <v>9</v>
      </c>
      <c r="P460" s="7" t="s">
        <v>10</v>
      </c>
      <c r="Q460" s="7" t="s">
        <v>11</v>
      </c>
      <c r="R460" s="8" t="s">
        <v>12</v>
      </c>
      <c r="S460" s="7" t="s">
        <v>13</v>
      </c>
      <c r="T460" s="8" t="s">
        <v>14</v>
      </c>
      <c r="U460" s="7" t="s">
        <v>15</v>
      </c>
      <c r="V460" s="8" t="s">
        <v>16</v>
      </c>
      <c r="W460" s="7" t="s">
        <v>17</v>
      </c>
      <c r="X460" s="8" t="s">
        <v>18</v>
      </c>
      <c r="Y460" s="7" t="s">
        <v>19</v>
      </c>
      <c r="Z460" s="7" t="s">
        <v>20</v>
      </c>
    </row>
    <row r="461" customFormat="false" ht="13.9" hidden="false" customHeight="true" outlineLevel="0" collapsed="false">
      <c r="A461" s="1" t="n">
        <v>7</v>
      </c>
      <c r="B461" s="1" t="n">
        <v>1</v>
      </c>
      <c r="C461" s="1" t="n">
        <v>2</v>
      </c>
      <c r="D461" s="74" t="s">
        <v>243</v>
      </c>
      <c r="E461" s="10" t="n">
        <v>630</v>
      </c>
      <c r="F461" s="10" t="s">
        <v>120</v>
      </c>
      <c r="G461" s="11" t="n">
        <v>1703.4</v>
      </c>
      <c r="H461" s="11" t="n">
        <v>1936.95</v>
      </c>
      <c r="I461" s="11" t="n">
        <v>2500</v>
      </c>
      <c r="J461" s="11" t="n">
        <v>1817</v>
      </c>
      <c r="K461" s="11" t="n">
        <v>3500</v>
      </c>
      <c r="L461" s="11"/>
      <c r="M461" s="11"/>
      <c r="N461" s="11"/>
      <c r="O461" s="11"/>
      <c r="P461" s="11" t="n">
        <f aca="false">K461+SUM(L461:O461)</f>
        <v>3500</v>
      </c>
      <c r="Q461" s="11"/>
      <c r="R461" s="12" t="n">
        <f aca="false">Q461/$P461</f>
        <v>0</v>
      </c>
      <c r="S461" s="11"/>
      <c r="T461" s="12" t="n">
        <f aca="false">S461/$P461</f>
        <v>0</v>
      </c>
      <c r="U461" s="11"/>
      <c r="V461" s="12" t="n">
        <f aca="false">U461/$P461</f>
        <v>0</v>
      </c>
      <c r="W461" s="11"/>
      <c r="X461" s="12" t="n">
        <f aca="false">W461/$P461</f>
        <v>0</v>
      </c>
      <c r="Y461" s="11" t="n">
        <f aca="false">K461</f>
        <v>3500</v>
      </c>
      <c r="Z461" s="11" t="n">
        <f aca="false">Y461</f>
        <v>3500</v>
      </c>
    </row>
    <row r="462" customFormat="false" ht="13.9" hidden="false" customHeight="true" outlineLevel="0" collapsed="false">
      <c r="A462" s="1" t="n">
        <v>7</v>
      </c>
      <c r="B462" s="1" t="n">
        <v>1</v>
      </c>
      <c r="C462" s="1" t="n">
        <v>2</v>
      </c>
      <c r="D462" s="75" t="s">
        <v>21</v>
      </c>
      <c r="E462" s="35" t="n">
        <v>41</v>
      </c>
      <c r="F462" s="35" t="s">
        <v>23</v>
      </c>
      <c r="G462" s="36" t="n">
        <f aca="false">SUM(G461:G461)</f>
        <v>1703.4</v>
      </c>
      <c r="H462" s="36" t="n">
        <f aca="false">SUM(H461:H461)</f>
        <v>1936.95</v>
      </c>
      <c r="I462" s="36" t="n">
        <f aca="false">SUM(I461:I461)</f>
        <v>2500</v>
      </c>
      <c r="J462" s="36" t="n">
        <f aca="false">SUM(J461:J461)</f>
        <v>1817</v>
      </c>
      <c r="K462" s="36" t="n">
        <f aca="false">SUM(K461:K461)</f>
        <v>3500</v>
      </c>
      <c r="L462" s="36" t="n">
        <f aca="false">SUM(L461:L461)</f>
        <v>0</v>
      </c>
      <c r="M462" s="36" t="n">
        <f aca="false">SUM(M461:M461)</f>
        <v>0</v>
      </c>
      <c r="N462" s="36" t="n">
        <f aca="false">SUM(N461:N461)</f>
        <v>0</v>
      </c>
      <c r="O462" s="36" t="n">
        <f aca="false">SUM(O461:O461)</f>
        <v>0</v>
      </c>
      <c r="P462" s="36" t="n">
        <f aca="false">SUM(P461:P461)</f>
        <v>3500</v>
      </c>
      <c r="Q462" s="36" t="n">
        <f aca="false">SUM(Q461:Q461)</f>
        <v>0</v>
      </c>
      <c r="R462" s="37" t="n">
        <f aca="false">Q462/$P462</f>
        <v>0</v>
      </c>
      <c r="S462" s="36" t="n">
        <f aca="false">SUM(S461:S461)</f>
        <v>0</v>
      </c>
      <c r="T462" s="37" t="n">
        <f aca="false">S462/$P462</f>
        <v>0</v>
      </c>
      <c r="U462" s="36" t="n">
        <f aca="false">SUM(U461:U461)</f>
        <v>0</v>
      </c>
      <c r="V462" s="37" t="n">
        <f aca="false">U462/$P462</f>
        <v>0</v>
      </c>
      <c r="W462" s="36" t="n">
        <f aca="false">SUM(W461:W461)</f>
        <v>0</v>
      </c>
      <c r="X462" s="37" t="n">
        <f aca="false">W462/$P462</f>
        <v>0</v>
      </c>
      <c r="Y462" s="36" t="n">
        <f aca="false">SUM(Y461:Y461)</f>
        <v>3500</v>
      </c>
      <c r="Z462" s="36" t="n">
        <f aca="false">SUM(Z461:Z461)</f>
        <v>3500</v>
      </c>
    </row>
    <row r="463" customFormat="false" ht="13.9" hidden="false" customHeight="true" outlineLevel="0" collapsed="false">
      <c r="A463" s="1" t="n">
        <v>7</v>
      </c>
      <c r="B463" s="1" t="n">
        <v>1</v>
      </c>
      <c r="C463" s="1" t="n">
        <v>2</v>
      </c>
      <c r="D463" s="77"/>
      <c r="E463" s="78"/>
      <c r="F463" s="13" t="s">
        <v>113</v>
      </c>
      <c r="G463" s="14" t="n">
        <f aca="false">G462</f>
        <v>1703.4</v>
      </c>
      <c r="H463" s="14" t="n">
        <f aca="false">H462</f>
        <v>1936.95</v>
      </c>
      <c r="I463" s="14" t="n">
        <f aca="false">I462</f>
        <v>2500</v>
      </c>
      <c r="J463" s="14" t="n">
        <f aca="false">J462</f>
        <v>1817</v>
      </c>
      <c r="K463" s="14" t="n">
        <f aca="false">K462</f>
        <v>3500</v>
      </c>
      <c r="L463" s="14" t="n">
        <f aca="false">L462</f>
        <v>0</v>
      </c>
      <c r="M463" s="14" t="n">
        <f aca="false">M462</f>
        <v>0</v>
      </c>
      <c r="N463" s="14" t="n">
        <f aca="false">N462</f>
        <v>0</v>
      </c>
      <c r="O463" s="14" t="n">
        <f aca="false">O462</f>
        <v>0</v>
      </c>
      <c r="P463" s="14" t="n">
        <f aca="false">P462</f>
        <v>3500</v>
      </c>
      <c r="Q463" s="14" t="n">
        <f aca="false">Q462</f>
        <v>0</v>
      </c>
      <c r="R463" s="15" t="n">
        <f aca="false">Q463/$P463</f>
        <v>0</v>
      </c>
      <c r="S463" s="14" t="n">
        <f aca="false">S462</f>
        <v>0</v>
      </c>
      <c r="T463" s="15" t="n">
        <f aca="false">S463/$P463</f>
        <v>0</v>
      </c>
      <c r="U463" s="14" t="n">
        <f aca="false">U462</f>
        <v>0</v>
      </c>
      <c r="V463" s="15" t="n">
        <f aca="false">U463/$P463</f>
        <v>0</v>
      </c>
      <c r="W463" s="14" t="n">
        <f aca="false">W462</f>
        <v>0</v>
      </c>
      <c r="X463" s="15" t="n">
        <f aca="false">W463/$P463</f>
        <v>0</v>
      </c>
      <c r="Y463" s="14" t="n">
        <f aca="false">Y462</f>
        <v>3500</v>
      </c>
      <c r="Z463" s="14" t="n">
        <f aca="false">Z462</f>
        <v>3500</v>
      </c>
    </row>
    <row r="465" customFormat="false" ht="13.9" hidden="false" customHeight="true" outlineLevel="0" collapsed="false">
      <c r="D465" s="28" t="s">
        <v>248</v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9"/>
      <c r="S465" s="28"/>
      <c r="T465" s="29"/>
      <c r="U465" s="28"/>
      <c r="V465" s="29"/>
      <c r="W465" s="28"/>
      <c r="X465" s="29"/>
      <c r="Y465" s="28"/>
      <c r="Z465" s="28"/>
    </row>
    <row r="466" customFormat="false" ht="13.9" hidden="false" customHeight="true" outlineLevel="0" collapsed="false">
      <c r="D466" s="7" t="s">
        <v>32</v>
      </c>
      <c r="E466" s="7" t="s">
        <v>33</v>
      </c>
      <c r="F466" s="7" t="s">
        <v>34</v>
      </c>
      <c r="G466" s="7" t="s">
        <v>1</v>
      </c>
      <c r="H466" s="7" t="s">
        <v>2</v>
      </c>
      <c r="I466" s="7" t="s">
        <v>3</v>
      </c>
      <c r="J466" s="7" t="s">
        <v>4</v>
      </c>
      <c r="K466" s="7" t="s">
        <v>5</v>
      </c>
      <c r="L466" s="7" t="s">
        <v>6</v>
      </c>
      <c r="M466" s="7" t="s">
        <v>7</v>
      </c>
      <c r="N466" s="7" t="s">
        <v>8</v>
      </c>
      <c r="O466" s="7" t="s">
        <v>9</v>
      </c>
      <c r="P466" s="7" t="s">
        <v>10</v>
      </c>
      <c r="Q466" s="7" t="s">
        <v>11</v>
      </c>
      <c r="R466" s="8" t="s">
        <v>12</v>
      </c>
      <c r="S466" s="7" t="s">
        <v>13</v>
      </c>
      <c r="T466" s="8" t="s">
        <v>14</v>
      </c>
      <c r="U466" s="7" t="s">
        <v>15</v>
      </c>
      <c r="V466" s="8" t="s">
        <v>16</v>
      </c>
      <c r="W466" s="7" t="s">
        <v>17</v>
      </c>
      <c r="X466" s="8" t="s">
        <v>18</v>
      </c>
      <c r="Y466" s="7" t="s">
        <v>19</v>
      </c>
      <c r="Z466" s="7" t="s">
        <v>20</v>
      </c>
    </row>
    <row r="467" customFormat="false" ht="13.9" hidden="false" customHeight="true" outlineLevel="0" collapsed="false">
      <c r="A467" s="1" t="n">
        <v>7</v>
      </c>
      <c r="B467" s="1" t="n">
        <v>2</v>
      </c>
      <c r="D467" s="38" t="s">
        <v>249</v>
      </c>
      <c r="E467" s="10" t="n">
        <v>640</v>
      </c>
      <c r="F467" s="10" t="s">
        <v>121</v>
      </c>
      <c r="G467" s="33" t="n">
        <v>4587.31</v>
      </c>
      <c r="H467" s="33" t="n">
        <v>7154.1</v>
      </c>
      <c r="I467" s="33" t="n">
        <v>7172</v>
      </c>
      <c r="J467" s="33" t="n">
        <v>7865.77</v>
      </c>
      <c r="K467" s="33" t="n">
        <v>7880</v>
      </c>
      <c r="L467" s="33"/>
      <c r="M467" s="33"/>
      <c r="N467" s="33"/>
      <c r="O467" s="33"/>
      <c r="P467" s="33" t="n">
        <f aca="false">K467+SUM(L467:O467)</f>
        <v>7880</v>
      </c>
      <c r="Q467" s="33"/>
      <c r="R467" s="34" t="n">
        <f aca="false">Q467/$P467</f>
        <v>0</v>
      </c>
      <c r="S467" s="33"/>
      <c r="T467" s="34" t="n">
        <f aca="false">S467/$P467</f>
        <v>0</v>
      </c>
      <c r="U467" s="33"/>
      <c r="V467" s="34" t="n">
        <f aca="false">U467/$P467</f>
        <v>0</v>
      </c>
      <c r="W467" s="33"/>
      <c r="X467" s="34" t="n">
        <f aca="false">W467/$P467</f>
        <v>0</v>
      </c>
      <c r="Y467" s="11" t="n">
        <f aca="false">K467</f>
        <v>7880</v>
      </c>
      <c r="Z467" s="11" t="n">
        <f aca="false">Y467</f>
        <v>7880</v>
      </c>
    </row>
    <row r="468" customFormat="false" ht="13.9" hidden="false" customHeight="true" outlineLevel="0" collapsed="false">
      <c r="A468" s="1" t="n">
        <v>7</v>
      </c>
      <c r="B468" s="1" t="n">
        <v>2</v>
      </c>
      <c r="D468" s="128" t="s">
        <v>250</v>
      </c>
      <c r="E468" s="10" t="n">
        <v>630</v>
      </c>
      <c r="F468" s="10" t="s">
        <v>120</v>
      </c>
      <c r="G468" s="33" t="n">
        <v>13994.4</v>
      </c>
      <c r="H468" s="33" t="n">
        <v>22228.8</v>
      </c>
      <c r="I468" s="33" t="n">
        <v>0</v>
      </c>
      <c r="J468" s="33" t="n">
        <v>30899.4</v>
      </c>
      <c r="K468" s="33" t="n">
        <v>2838</v>
      </c>
      <c r="L468" s="33"/>
      <c r="M468" s="33"/>
      <c r="N468" s="33"/>
      <c r="O468" s="33"/>
      <c r="P468" s="33" t="n">
        <f aca="false">K468+SUM(L468:O468)</f>
        <v>2838</v>
      </c>
      <c r="Q468" s="33"/>
      <c r="R468" s="34" t="n">
        <f aca="false">Q468/$P468</f>
        <v>0</v>
      </c>
      <c r="S468" s="33"/>
      <c r="T468" s="34" t="n">
        <f aca="false">S468/$P468</f>
        <v>0</v>
      </c>
      <c r="U468" s="33"/>
      <c r="V468" s="34" t="n">
        <f aca="false">U468/$P468</f>
        <v>0</v>
      </c>
      <c r="W468" s="33"/>
      <c r="X468" s="34" t="n">
        <f aca="false">W468/$P468</f>
        <v>0</v>
      </c>
      <c r="Y468" s="11" t="n">
        <v>0</v>
      </c>
      <c r="Z468" s="11" t="n">
        <f aca="false">Y468</f>
        <v>0</v>
      </c>
    </row>
    <row r="469" customFormat="false" ht="13.9" hidden="false" customHeight="true" outlineLevel="0" collapsed="false">
      <c r="D469" s="128"/>
      <c r="E469" s="10" t="n">
        <v>640</v>
      </c>
      <c r="F469" s="10" t="s">
        <v>121</v>
      </c>
      <c r="G469" s="33" t="n">
        <v>0</v>
      </c>
      <c r="H469" s="33" t="n">
        <v>0</v>
      </c>
      <c r="I469" s="33" t="n">
        <v>0</v>
      </c>
      <c r="J469" s="33" t="n">
        <v>22985.5</v>
      </c>
      <c r="K469" s="33" t="n">
        <v>1362</v>
      </c>
      <c r="L469" s="33"/>
      <c r="M469" s="33"/>
      <c r="N469" s="33"/>
      <c r="O469" s="33"/>
      <c r="P469" s="33" t="n">
        <f aca="false">K469+SUM(L469:O469)</f>
        <v>1362</v>
      </c>
      <c r="Q469" s="33"/>
      <c r="R469" s="34" t="n">
        <f aca="false">Q469/$P469</f>
        <v>0</v>
      </c>
      <c r="S469" s="33"/>
      <c r="T469" s="34" t="n">
        <f aca="false">S469/$P469</f>
        <v>0</v>
      </c>
      <c r="U469" s="33"/>
      <c r="V469" s="34" t="n">
        <f aca="false">U469/$P469</f>
        <v>0</v>
      </c>
      <c r="W469" s="33"/>
      <c r="X469" s="34" t="n">
        <f aca="false">W469/$P469</f>
        <v>0</v>
      </c>
      <c r="Y469" s="11" t="n">
        <v>0</v>
      </c>
      <c r="Z469" s="11" t="n">
        <f aca="false">Y469</f>
        <v>0</v>
      </c>
    </row>
    <row r="470" customFormat="false" ht="13.9" hidden="false" customHeight="true" outlineLevel="0" collapsed="false">
      <c r="A470" s="1" t="n">
        <v>7</v>
      </c>
      <c r="B470" s="1" t="n">
        <v>2</v>
      </c>
      <c r="D470" s="75" t="s">
        <v>21</v>
      </c>
      <c r="E470" s="35" t="s">
        <v>251</v>
      </c>
      <c r="F470" s="35" t="s">
        <v>123</v>
      </c>
      <c r="G470" s="36" t="n">
        <f aca="false">SUM(G467:G469)</f>
        <v>18581.71</v>
      </c>
      <c r="H470" s="36" t="n">
        <f aca="false">SUM(H467:H469)</f>
        <v>29382.9</v>
      </c>
      <c r="I470" s="36" t="n">
        <f aca="false">SUM(I467:I469)</f>
        <v>7172</v>
      </c>
      <c r="J470" s="36" t="n">
        <f aca="false">SUM(J467:J469)</f>
        <v>61750.67</v>
      </c>
      <c r="K470" s="36" t="n">
        <f aca="false">SUM(K467:K469)</f>
        <v>12080</v>
      </c>
      <c r="L470" s="36" t="n">
        <f aca="false">SUM(L467:L469)</f>
        <v>0</v>
      </c>
      <c r="M470" s="36" t="n">
        <f aca="false">SUM(M467:M469)</f>
        <v>0</v>
      </c>
      <c r="N470" s="36" t="n">
        <f aca="false">SUM(N467:N469)</f>
        <v>0</v>
      </c>
      <c r="O470" s="36" t="n">
        <f aca="false">SUM(O467:O469)</f>
        <v>0</v>
      </c>
      <c r="P470" s="36" t="n">
        <f aca="false">SUM(P467:P468)</f>
        <v>10718</v>
      </c>
      <c r="Q470" s="36" t="n">
        <f aca="false">SUM(Q467:Q469)</f>
        <v>0</v>
      </c>
      <c r="R470" s="37" t="n">
        <f aca="false">Q470/$P470</f>
        <v>0</v>
      </c>
      <c r="S470" s="36" t="n">
        <f aca="false">SUM(S467:S469)</f>
        <v>0</v>
      </c>
      <c r="T470" s="37" t="n">
        <f aca="false">S470/$P470</f>
        <v>0</v>
      </c>
      <c r="U470" s="36" t="n">
        <f aca="false">SUM(U467:U469)</f>
        <v>0</v>
      </c>
      <c r="V470" s="37" t="n">
        <f aca="false">U470/$P470</f>
        <v>0</v>
      </c>
      <c r="W470" s="36" t="n">
        <f aca="false">SUM(W467:W469)</f>
        <v>0</v>
      </c>
      <c r="X470" s="37" t="n">
        <f aca="false">W470/$P470</f>
        <v>0</v>
      </c>
      <c r="Y470" s="36" t="n">
        <f aca="false">SUM(Y467:Y469)</f>
        <v>7880</v>
      </c>
      <c r="Z470" s="36" t="n">
        <f aca="false">SUM(Z467:Z469)</f>
        <v>7880</v>
      </c>
    </row>
    <row r="471" customFormat="false" ht="13.9" hidden="false" customHeight="true" outlineLevel="0" collapsed="false">
      <c r="A471" s="1" t="n">
        <v>7</v>
      </c>
      <c r="B471" s="1" t="n">
        <v>2</v>
      </c>
      <c r="D471" s="129" t="s">
        <v>249</v>
      </c>
      <c r="E471" s="10" t="n">
        <v>640</v>
      </c>
      <c r="F471" s="10" t="s">
        <v>121</v>
      </c>
      <c r="G471" s="11" t="n">
        <v>1200</v>
      </c>
      <c r="H471" s="11" t="n">
        <v>4500</v>
      </c>
      <c r="I471" s="11" t="n">
        <v>4400</v>
      </c>
      <c r="J471" s="11" t="n">
        <v>3600</v>
      </c>
      <c r="K471" s="11" t="n">
        <v>3600</v>
      </c>
      <c r="L471" s="11"/>
      <c r="M471" s="11"/>
      <c r="N471" s="11"/>
      <c r="O471" s="11"/>
      <c r="P471" s="11" t="n">
        <f aca="false">K471+SUM(L471:O471)</f>
        <v>3600</v>
      </c>
      <c r="Q471" s="11"/>
      <c r="R471" s="12" t="n">
        <f aca="false">Q471/$P471</f>
        <v>0</v>
      </c>
      <c r="S471" s="11"/>
      <c r="T471" s="12" t="n">
        <f aca="false">S471/$P471</f>
        <v>0</v>
      </c>
      <c r="U471" s="11"/>
      <c r="V471" s="12" t="n">
        <f aca="false">U471/$P471</f>
        <v>0</v>
      </c>
      <c r="W471" s="11"/>
      <c r="X471" s="12" t="n">
        <f aca="false">W471/$P471</f>
        <v>0</v>
      </c>
      <c r="Y471" s="11" t="n">
        <f aca="false">K471</f>
        <v>3600</v>
      </c>
      <c r="Z471" s="11" t="n">
        <f aca="false">Y471</f>
        <v>3600</v>
      </c>
    </row>
    <row r="472" customFormat="false" ht="13.9" hidden="false" customHeight="true" outlineLevel="0" collapsed="false">
      <c r="A472" s="1" t="n">
        <v>7</v>
      </c>
      <c r="B472" s="1" t="n">
        <v>2</v>
      </c>
      <c r="D472" s="75" t="s">
        <v>21</v>
      </c>
      <c r="E472" s="35" t="n">
        <v>41</v>
      </c>
      <c r="F472" s="35" t="s">
        <v>23</v>
      </c>
      <c r="G472" s="36" t="n">
        <f aca="false">SUM(G471:G471)</f>
        <v>1200</v>
      </c>
      <c r="H472" s="36" t="n">
        <f aca="false">SUM(H471:H471)</f>
        <v>4500</v>
      </c>
      <c r="I472" s="36" t="n">
        <f aca="false">SUM(I471:I471)</f>
        <v>4400</v>
      </c>
      <c r="J472" s="36" t="n">
        <f aca="false">SUM(J471:J471)</f>
        <v>3600</v>
      </c>
      <c r="K472" s="36" t="n">
        <f aca="false">SUM(K471:K471)</f>
        <v>3600</v>
      </c>
      <c r="L472" s="36" t="n">
        <f aca="false">SUM(L471:L471)</f>
        <v>0</v>
      </c>
      <c r="M472" s="36" t="n">
        <f aca="false">SUM(M471:M471)</f>
        <v>0</v>
      </c>
      <c r="N472" s="36" t="n">
        <f aca="false">SUM(N471:N471)</f>
        <v>0</v>
      </c>
      <c r="O472" s="36" t="n">
        <f aca="false">SUM(O471:O471)</f>
        <v>0</v>
      </c>
      <c r="P472" s="36" t="n">
        <f aca="false">SUM(P471:P471)</f>
        <v>3600</v>
      </c>
      <c r="Q472" s="36" t="n">
        <f aca="false">SUM(Q471:Q471)</f>
        <v>0</v>
      </c>
      <c r="R472" s="37" t="n">
        <f aca="false">Q472/$P472</f>
        <v>0</v>
      </c>
      <c r="S472" s="36" t="n">
        <f aca="false">SUM(S471:S471)</f>
        <v>0</v>
      </c>
      <c r="T472" s="37" t="n">
        <f aca="false">S472/$P472</f>
        <v>0</v>
      </c>
      <c r="U472" s="36" t="n">
        <f aca="false">SUM(U471:U471)</f>
        <v>0</v>
      </c>
      <c r="V472" s="37" t="n">
        <f aca="false">U472/$P472</f>
        <v>0</v>
      </c>
      <c r="W472" s="36" t="n">
        <f aca="false">SUM(W471:W471)</f>
        <v>0</v>
      </c>
      <c r="X472" s="37" t="n">
        <f aca="false">W472/$P472</f>
        <v>0</v>
      </c>
      <c r="Y472" s="36" t="n">
        <f aca="false">SUM(Y471:Y471)</f>
        <v>3600</v>
      </c>
      <c r="Z472" s="36" t="n">
        <f aca="false">SUM(Z471:Z471)</f>
        <v>3600</v>
      </c>
    </row>
    <row r="473" customFormat="false" ht="13.9" hidden="false" customHeight="true" outlineLevel="0" collapsed="false">
      <c r="A473" s="1" t="n">
        <v>7</v>
      </c>
      <c r="B473" s="1" t="n">
        <v>2</v>
      </c>
      <c r="D473" s="17"/>
      <c r="E473" s="18"/>
      <c r="F473" s="13" t="s">
        <v>113</v>
      </c>
      <c r="G473" s="14" t="n">
        <f aca="false">G470+G472</f>
        <v>19781.71</v>
      </c>
      <c r="H473" s="14" t="n">
        <f aca="false">H470+H472</f>
        <v>33882.9</v>
      </c>
      <c r="I473" s="14" t="n">
        <f aca="false">I470+I472</f>
        <v>11572</v>
      </c>
      <c r="J473" s="14" t="n">
        <f aca="false">J470+J472</f>
        <v>65350.67</v>
      </c>
      <c r="K473" s="14" t="n">
        <f aca="false">K470+K472</f>
        <v>15680</v>
      </c>
      <c r="L473" s="14" t="n">
        <f aca="false">L470+L472</f>
        <v>0</v>
      </c>
      <c r="M473" s="14" t="n">
        <f aca="false">M470+M472</f>
        <v>0</v>
      </c>
      <c r="N473" s="14" t="n">
        <f aca="false">N470+N472</f>
        <v>0</v>
      </c>
      <c r="O473" s="14" t="n">
        <f aca="false">O470+O472</f>
        <v>0</v>
      </c>
      <c r="P473" s="14" t="n">
        <f aca="false">P470+P472</f>
        <v>14318</v>
      </c>
      <c r="Q473" s="14" t="n">
        <f aca="false">Q470+Q472</f>
        <v>0</v>
      </c>
      <c r="R473" s="15" t="n">
        <f aca="false">Q473/$P473</f>
        <v>0</v>
      </c>
      <c r="S473" s="14" t="n">
        <f aca="false">S470+S472</f>
        <v>0</v>
      </c>
      <c r="T473" s="15" t="n">
        <f aca="false">S473/$P473</f>
        <v>0</v>
      </c>
      <c r="U473" s="14" t="n">
        <f aca="false">U470+U472</f>
        <v>0</v>
      </c>
      <c r="V473" s="15" t="n">
        <f aca="false">U473/$P473</f>
        <v>0</v>
      </c>
      <c r="W473" s="14" t="n">
        <f aca="false">W470+W472</f>
        <v>0</v>
      </c>
      <c r="X473" s="15" t="n">
        <f aca="false">W473/$P473</f>
        <v>0</v>
      </c>
      <c r="Y473" s="14" t="n">
        <f aca="false">Y470+Y472</f>
        <v>11480</v>
      </c>
      <c r="Z473" s="14" t="n">
        <f aca="false">Z470+Z472</f>
        <v>11480</v>
      </c>
    </row>
    <row r="475" customFormat="false" ht="13.9" hidden="false" customHeight="true" outlineLevel="0" collapsed="false">
      <c r="E475" s="39" t="s">
        <v>56</v>
      </c>
      <c r="F475" s="17" t="s">
        <v>252</v>
      </c>
      <c r="G475" s="40" t="n">
        <v>1200</v>
      </c>
      <c r="H475" s="40" t="n">
        <v>4500</v>
      </c>
      <c r="I475" s="40" t="n">
        <v>4400</v>
      </c>
      <c r="J475" s="40" t="n">
        <v>3600</v>
      </c>
      <c r="K475" s="40" t="n">
        <v>3600</v>
      </c>
      <c r="L475" s="40"/>
      <c r="M475" s="40"/>
      <c r="N475" s="40"/>
      <c r="O475" s="40"/>
      <c r="P475" s="40" t="n">
        <f aca="false">K475+SUM(L475:O475)</f>
        <v>3600</v>
      </c>
      <c r="Q475" s="40"/>
      <c r="R475" s="41" t="n">
        <f aca="false">Q475/$P475</f>
        <v>0</v>
      </c>
      <c r="S475" s="40"/>
      <c r="T475" s="41" t="n">
        <f aca="false">S475/$P475</f>
        <v>0</v>
      </c>
      <c r="U475" s="40"/>
      <c r="V475" s="41" t="n">
        <f aca="false">U475/$P475</f>
        <v>0</v>
      </c>
      <c r="W475" s="40"/>
      <c r="X475" s="42" t="n">
        <f aca="false">W475/$P475</f>
        <v>0</v>
      </c>
      <c r="Y475" s="40" t="n">
        <f aca="false">K475</f>
        <v>3600</v>
      </c>
      <c r="Z475" s="43" t="n">
        <f aca="false">Y475</f>
        <v>3600</v>
      </c>
    </row>
    <row r="476" customFormat="false" ht="13.9" hidden="false" customHeight="true" outlineLevel="0" collapsed="false">
      <c r="E476" s="44"/>
      <c r="F476" s="82" t="s">
        <v>78</v>
      </c>
      <c r="G476" s="70" t="n">
        <v>4487.71</v>
      </c>
      <c r="H476" s="70" t="n">
        <v>7120.9</v>
      </c>
      <c r="I476" s="70" t="n">
        <v>7172</v>
      </c>
      <c r="J476" s="70" t="n">
        <v>7865.27</v>
      </c>
      <c r="K476" s="70" t="n">
        <v>7880</v>
      </c>
      <c r="L476" s="70"/>
      <c r="M476" s="70"/>
      <c r="N476" s="70"/>
      <c r="O476" s="70"/>
      <c r="P476" s="70"/>
      <c r="Q476" s="70"/>
      <c r="R476" s="71"/>
      <c r="S476" s="70"/>
      <c r="T476" s="71"/>
      <c r="U476" s="70"/>
      <c r="V476" s="71"/>
      <c r="W476" s="70"/>
      <c r="X476" s="47"/>
      <c r="Y476" s="70" t="n">
        <f aca="false">K476</f>
        <v>7880</v>
      </c>
      <c r="Z476" s="48" t="n">
        <f aca="false">Y476</f>
        <v>7880</v>
      </c>
    </row>
    <row r="477" customFormat="false" ht="13.9" hidden="false" customHeight="true" outlineLevel="0" collapsed="false">
      <c r="E477" s="44"/>
      <c r="F477" s="82" t="s">
        <v>253</v>
      </c>
      <c r="G477" s="70" t="n">
        <v>13994.4</v>
      </c>
      <c r="H477" s="70" t="n">
        <v>22228.8</v>
      </c>
      <c r="I477" s="70"/>
      <c r="J477" s="70" t="n">
        <v>30899.4</v>
      </c>
      <c r="K477" s="70" t="n">
        <v>2838</v>
      </c>
      <c r="L477" s="70"/>
      <c r="M477" s="70"/>
      <c r="N477" s="70"/>
      <c r="O477" s="70"/>
      <c r="P477" s="70"/>
      <c r="Q477" s="70"/>
      <c r="R477" s="71"/>
      <c r="S477" s="70"/>
      <c r="T477" s="71"/>
      <c r="U477" s="70"/>
      <c r="V477" s="71"/>
      <c r="W477" s="70"/>
      <c r="X477" s="47"/>
      <c r="Y477" s="70"/>
      <c r="Z477" s="48"/>
    </row>
    <row r="478" customFormat="false" ht="13.9" hidden="false" customHeight="true" outlineLevel="0" collapsed="false">
      <c r="E478" s="52"/>
      <c r="F478" s="85" t="s">
        <v>84</v>
      </c>
      <c r="G478" s="54"/>
      <c r="H478" s="54"/>
      <c r="I478" s="54"/>
      <c r="J478" s="54" t="n">
        <v>22985.5</v>
      </c>
      <c r="K478" s="54" t="n">
        <v>1362</v>
      </c>
      <c r="L478" s="54"/>
      <c r="M478" s="54"/>
      <c r="N478" s="54"/>
      <c r="O478" s="54"/>
      <c r="P478" s="54"/>
      <c r="Q478" s="54"/>
      <c r="R478" s="55"/>
      <c r="S478" s="54"/>
      <c r="T478" s="55"/>
      <c r="U478" s="54"/>
      <c r="V478" s="55"/>
      <c r="W478" s="54"/>
      <c r="X478" s="56"/>
      <c r="Y478" s="54"/>
      <c r="Z478" s="57"/>
    </row>
    <row r="480" customFormat="false" ht="13.9" hidden="false" customHeight="true" outlineLevel="0" collapsed="false">
      <c r="D480" s="19" t="s">
        <v>254</v>
      </c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20"/>
      <c r="S480" s="19"/>
      <c r="T480" s="20"/>
      <c r="U480" s="19"/>
      <c r="V480" s="20"/>
      <c r="W480" s="19"/>
      <c r="X480" s="20"/>
      <c r="Y480" s="19"/>
      <c r="Z480" s="19"/>
    </row>
    <row r="481" customFormat="false" ht="13.9" hidden="false" customHeight="true" outlineLevel="0" collapsed="false">
      <c r="D481" s="6"/>
      <c r="E481" s="6"/>
      <c r="F481" s="6"/>
      <c r="G481" s="7" t="s">
        <v>1</v>
      </c>
      <c r="H481" s="7" t="s">
        <v>2</v>
      </c>
      <c r="I481" s="7" t="s">
        <v>3</v>
      </c>
      <c r="J481" s="7" t="s">
        <v>4</v>
      </c>
      <c r="K481" s="7" t="s">
        <v>5</v>
      </c>
      <c r="L481" s="7" t="s">
        <v>6</v>
      </c>
      <c r="M481" s="7" t="s">
        <v>7</v>
      </c>
      <c r="N481" s="7" t="s">
        <v>8</v>
      </c>
      <c r="O481" s="7" t="s">
        <v>9</v>
      </c>
      <c r="P481" s="7" t="s">
        <v>10</v>
      </c>
      <c r="Q481" s="7" t="s">
        <v>11</v>
      </c>
      <c r="R481" s="8" t="s">
        <v>12</v>
      </c>
      <c r="S481" s="7" t="s">
        <v>13</v>
      </c>
      <c r="T481" s="8" t="s">
        <v>14</v>
      </c>
      <c r="U481" s="7" t="s">
        <v>15</v>
      </c>
      <c r="V481" s="8" t="s">
        <v>16</v>
      </c>
      <c r="W481" s="7" t="s">
        <v>17</v>
      </c>
      <c r="X481" s="8" t="s">
        <v>18</v>
      </c>
      <c r="Y481" s="7" t="s">
        <v>19</v>
      </c>
      <c r="Z481" s="7" t="s">
        <v>20</v>
      </c>
    </row>
    <row r="482" customFormat="false" ht="13.9" hidden="false" customHeight="true" outlineLevel="0" collapsed="false">
      <c r="A482" s="1" t="n">
        <v>8</v>
      </c>
      <c r="D482" s="21" t="s">
        <v>21</v>
      </c>
      <c r="E482" s="22" t="n">
        <v>111</v>
      </c>
      <c r="F482" s="22" t="s">
        <v>46</v>
      </c>
      <c r="G482" s="23" t="n">
        <f aca="false">G498+G522+G537+G550</f>
        <v>0</v>
      </c>
      <c r="H482" s="23" t="n">
        <f aca="false">H498+H522+H537+H550</f>
        <v>89115.6</v>
      </c>
      <c r="I482" s="23" t="n">
        <f aca="false">I498+I522+I537+I550</f>
        <v>366765</v>
      </c>
      <c r="J482" s="23" t="n">
        <f aca="false">J498+J522+J537+J550</f>
        <v>190577.56</v>
      </c>
      <c r="K482" s="23" t="n">
        <f aca="false">K498+K522+K537+K550</f>
        <v>400935</v>
      </c>
      <c r="L482" s="23" t="n">
        <f aca="false">L498+L522+L537+L550</f>
        <v>0</v>
      </c>
      <c r="M482" s="23" t="n">
        <f aca="false">M498+M522+M537+M550</f>
        <v>0</v>
      </c>
      <c r="N482" s="23" t="n">
        <f aca="false">N498+N522+N537+N550</f>
        <v>0</v>
      </c>
      <c r="O482" s="23" t="n">
        <f aca="false">O498+O522+O537+O550</f>
        <v>0</v>
      </c>
      <c r="P482" s="23" t="n">
        <f aca="false">P498+P522+P537+P550</f>
        <v>250000</v>
      </c>
      <c r="Q482" s="23" t="n">
        <f aca="false">Q498+Q522+Q537+Q550</f>
        <v>0</v>
      </c>
      <c r="R482" s="24" t="n">
        <f aca="false">Q482/$P482</f>
        <v>0</v>
      </c>
      <c r="S482" s="23" t="n">
        <f aca="false">S498+S522+S537+S550</f>
        <v>0</v>
      </c>
      <c r="T482" s="24" t="n">
        <f aca="false">S482/$P482</f>
        <v>0</v>
      </c>
      <c r="U482" s="23" t="n">
        <f aca="false">U498+U522+U537+U550</f>
        <v>0</v>
      </c>
      <c r="V482" s="24" t="n">
        <f aca="false">U482/$P482</f>
        <v>0</v>
      </c>
      <c r="W482" s="23" t="n">
        <f aca="false">W498+W522+W537+W550</f>
        <v>0</v>
      </c>
      <c r="X482" s="24" t="n">
        <f aca="false">W482/$P482</f>
        <v>0</v>
      </c>
      <c r="Y482" s="23" t="n">
        <f aca="false">Y498+Y522+Y537+Y550</f>
        <v>0</v>
      </c>
      <c r="Z482" s="23" t="n">
        <f aca="false">Z498+Z522+Z537+Z550</f>
        <v>0</v>
      </c>
    </row>
    <row r="483" customFormat="false" ht="13.9" hidden="false" customHeight="true" outlineLevel="0" collapsed="false">
      <c r="A483" s="1" t="n">
        <v>8</v>
      </c>
      <c r="D483" s="21"/>
      <c r="E483" s="22" t="n">
        <v>41</v>
      </c>
      <c r="F483" s="22" t="s">
        <v>23</v>
      </c>
      <c r="G483" s="23" t="n">
        <f aca="false">G488+G499+G510+G523+G538+G551+G561</f>
        <v>137834.32</v>
      </c>
      <c r="H483" s="23" t="n">
        <f aca="false">H488+H499+H510+H523+H538+H551+H561</f>
        <v>885584.75</v>
      </c>
      <c r="I483" s="23" t="n">
        <f aca="false">I488+I499+I510+I523+I538+I551+I561</f>
        <v>932682</v>
      </c>
      <c r="J483" s="23" t="n">
        <f aca="false">J488+J499+J510+J523+J538+J551+J561</f>
        <v>776952.59</v>
      </c>
      <c r="K483" s="23" t="n">
        <f aca="false">K488+K499+K510+K523+K538+K551+K561</f>
        <v>529835</v>
      </c>
      <c r="L483" s="23" t="n">
        <f aca="false">L488+L499+L510+L523+L538+L551+L561</f>
        <v>0</v>
      </c>
      <c r="M483" s="23" t="n">
        <f aca="false">M488+M499+M510+M523+M538+M551+M561</f>
        <v>0</v>
      </c>
      <c r="N483" s="23" t="n">
        <f aca="false">N488+N499+N510+N523+N538+N551+N561</f>
        <v>0</v>
      </c>
      <c r="O483" s="23" t="n">
        <f aca="false">O488+O499+O510+O523+O538+O551+O561</f>
        <v>0</v>
      </c>
      <c r="P483" s="23" t="n">
        <f aca="false">P488+P499+P510+P523+P538+P551+P561</f>
        <v>660770</v>
      </c>
      <c r="Q483" s="23" t="n">
        <f aca="false">Q488+Q499+Q510+Q523+Q538+Q551+Q561</f>
        <v>0</v>
      </c>
      <c r="R483" s="24" t="n">
        <f aca="false">Q483/$P483</f>
        <v>0</v>
      </c>
      <c r="S483" s="23" t="n">
        <f aca="false">S488+S499+S510+S523+S538+S551+S561</f>
        <v>0</v>
      </c>
      <c r="T483" s="24" t="n">
        <f aca="false">S483/$P483</f>
        <v>0</v>
      </c>
      <c r="U483" s="23" t="n">
        <f aca="false">U488+U499+U510+U523+U538+U551+U561</f>
        <v>0</v>
      </c>
      <c r="V483" s="24" t="n">
        <f aca="false">U483/$P483</f>
        <v>0</v>
      </c>
      <c r="W483" s="23" t="n">
        <f aca="false">W488+W499+W510+W523+W538+W551+W561</f>
        <v>0</v>
      </c>
      <c r="X483" s="24" t="n">
        <f aca="false">W483/$P483</f>
        <v>0</v>
      </c>
      <c r="Y483" s="23" t="n">
        <f aca="false">Y488+Y499+Y510+Y523+Y538+Y551+Y561</f>
        <v>417676</v>
      </c>
      <c r="Z483" s="23" t="n">
        <f aca="false">Z488+Z499+Z510+Z523+Z538+Z551+Z561</f>
        <v>386159</v>
      </c>
    </row>
    <row r="484" customFormat="false" ht="13.9" hidden="false" customHeight="true" outlineLevel="0" collapsed="false">
      <c r="A484" s="1" t="n">
        <v>8</v>
      </c>
      <c r="D484" s="17"/>
      <c r="E484" s="18"/>
      <c r="F484" s="25" t="s">
        <v>113</v>
      </c>
      <c r="G484" s="26" t="n">
        <f aca="false">SUM(G482:G483)</f>
        <v>137834.32</v>
      </c>
      <c r="H484" s="26" t="n">
        <f aca="false">SUM(H482:H483)</f>
        <v>974700.35</v>
      </c>
      <c r="I484" s="26" t="n">
        <f aca="false">SUM(I482:I483)</f>
        <v>1299447</v>
      </c>
      <c r="J484" s="26" t="n">
        <f aca="false">SUM(J482:J483)</f>
        <v>967530.15</v>
      </c>
      <c r="K484" s="26" t="n">
        <f aca="false">SUM(K482:K483)</f>
        <v>930770</v>
      </c>
      <c r="L484" s="26" t="n">
        <f aca="false">SUM(L482:L483)</f>
        <v>0</v>
      </c>
      <c r="M484" s="26" t="n">
        <f aca="false">SUM(M482:M483)</f>
        <v>0</v>
      </c>
      <c r="N484" s="26" t="n">
        <f aca="false">SUM(N482:N483)</f>
        <v>0</v>
      </c>
      <c r="O484" s="26" t="n">
        <f aca="false">SUM(O482:O483)</f>
        <v>0</v>
      </c>
      <c r="P484" s="26" t="n">
        <f aca="false">SUM(P482:P483)</f>
        <v>910770</v>
      </c>
      <c r="Q484" s="26" t="n">
        <f aca="false">SUM(Q482:Q483)</f>
        <v>0</v>
      </c>
      <c r="R484" s="27" t="n">
        <f aca="false">Q484/$P484</f>
        <v>0</v>
      </c>
      <c r="S484" s="26" t="n">
        <f aca="false">SUM(S482:S483)</f>
        <v>0</v>
      </c>
      <c r="T484" s="27" t="n">
        <f aca="false">S484/$P484</f>
        <v>0</v>
      </c>
      <c r="U484" s="26" t="n">
        <f aca="false">SUM(U482:U483)</f>
        <v>0</v>
      </c>
      <c r="V484" s="27" t="n">
        <f aca="false">U484/$P484</f>
        <v>0</v>
      </c>
      <c r="W484" s="26" t="n">
        <f aca="false">SUM(W482:W483)</f>
        <v>0</v>
      </c>
      <c r="X484" s="27" t="n">
        <f aca="false">W484/$P484</f>
        <v>0</v>
      </c>
      <c r="Y484" s="26" t="n">
        <f aca="false">SUM(Y482:Y483)</f>
        <v>417676</v>
      </c>
      <c r="Z484" s="26" t="n">
        <f aca="false">SUM(Z482:Z483)</f>
        <v>386159</v>
      </c>
    </row>
    <row r="486" customFormat="false" ht="13.9" hidden="false" customHeight="true" outlineLevel="0" collapsed="false">
      <c r="D486" s="28" t="s">
        <v>255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9"/>
      <c r="S486" s="28"/>
      <c r="T486" s="29"/>
      <c r="U486" s="28"/>
      <c r="V486" s="29"/>
      <c r="W486" s="28"/>
      <c r="X486" s="29"/>
      <c r="Y486" s="28"/>
      <c r="Z486" s="28"/>
    </row>
    <row r="487" customFormat="false" ht="13.9" hidden="false" customHeight="true" outlineLevel="0" collapsed="false">
      <c r="D487" s="130"/>
      <c r="E487" s="7"/>
      <c r="F487" s="7"/>
      <c r="G487" s="7" t="s">
        <v>1</v>
      </c>
      <c r="H487" s="7" t="s">
        <v>2</v>
      </c>
      <c r="I487" s="7" t="s">
        <v>3</v>
      </c>
      <c r="J487" s="7" t="s">
        <v>4</v>
      </c>
      <c r="K487" s="7" t="s">
        <v>5</v>
      </c>
      <c r="L487" s="7" t="s">
        <v>6</v>
      </c>
      <c r="M487" s="7" t="s">
        <v>7</v>
      </c>
      <c r="N487" s="7" t="s">
        <v>8</v>
      </c>
      <c r="O487" s="7" t="s">
        <v>9</v>
      </c>
      <c r="P487" s="7" t="s">
        <v>10</v>
      </c>
      <c r="Q487" s="7" t="s">
        <v>11</v>
      </c>
      <c r="R487" s="8" t="s">
        <v>12</v>
      </c>
      <c r="S487" s="7" t="s">
        <v>13</v>
      </c>
      <c r="T487" s="8" t="s">
        <v>14</v>
      </c>
      <c r="U487" s="7" t="s">
        <v>15</v>
      </c>
      <c r="V487" s="8" t="s">
        <v>16</v>
      </c>
      <c r="W487" s="7" t="s">
        <v>17</v>
      </c>
      <c r="X487" s="8" t="s">
        <v>18</v>
      </c>
      <c r="Y487" s="7" t="s">
        <v>19</v>
      </c>
      <c r="Z487" s="7" t="s">
        <v>20</v>
      </c>
    </row>
    <row r="488" customFormat="false" ht="13.9" hidden="false" customHeight="true" outlineLevel="0" collapsed="false">
      <c r="A488" s="1" t="n">
        <v>8</v>
      </c>
      <c r="B488" s="1" t="n">
        <v>1</v>
      </c>
      <c r="D488" s="30" t="s">
        <v>21</v>
      </c>
      <c r="E488" s="10" t="n">
        <v>41</v>
      </c>
      <c r="F488" s="10" t="s">
        <v>23</v>
      </c>
      <c r="G488" s="11" t="n">
        <f aca="false">SUM(G492:G494)</f>
        <v>2670</v>
      </c>
      <c r="H488" s="11" t="n">
        <f aca="false">SUM(H492:H494)</f>
        <v>57743.57</v>
      </c>
      <c r="I488" s="11" t="n">
        <f aca="false">SUM(I492:I494)</f>
        <v>5000</v>
      </c>
      <c r="J488" s="11" t="n">
        <f aca="false">SUM(J492:J494)</f>
        <v>3862.5</v>
      </c>
      <c r="K488" s="11" t="n">
        <f aca="false">SUM(K492:K494)</f>
        <v>10000</v>
      </c>
      <c r="L488" s="11" t="n">
        <f aca="false">SUM(L492:L494)</f>
        <v>0</v>
      </c>
      <c r="M488" s="11" t="n">
        <f aca="false">SUM(M492:M494)</f>
        <v>0</v>
      </c>
      <c r="N488" s="11" t="n">
        <f aca="false">SUM(N492:N494)</f>
        <v>0</v>
      </c>
      <c r="O488" s="11" t="n">
        <f aca="false">SUM(O492:O494)</f>
        <v>0</v>
      </c>
      <c r="P488" s="11" t="n">
        <f aca="false">SUM(P492:P494)</f>
        <v>0</v>
      </c>
      <c r="Q488" s="11" t="n">
        <f aca="false">SUM(Q492:Q494)</f>
        <v>0</v>
      </c>
      <c r="R488" s="12" t="e">
        <f aca="false">Q488/$P488</f>
        <v>#DIV/0!</v>
      </c>
      <c r="S488" s="11" t="n">
        <f aca="false">SUM(S492:S494)</f>
        <v>0</v>
      </c>
      <c r="T488" s="12" t="e">
        <f aca="false">S488/$P488</f>
        <v>#DIV/0!</v>
      </c>
      <c r="U488" s="11" t="n">
        <f aca="false">SUM(U492:U494)</f>
        <v>0</v>
      </c>
      <c r="V488" s="12" t="e">
        <f aca="false">U488/$P488</f>
        <v>#DIV/0!</v>
      </c>
      <c r="W488" s="11" t="n">
        <f aca="false">SUM(W492:W494)</f>
        <v>0</v>
      </c>
      <c r="X488" s="12" t="e">
        <f aca="false">W488/$P488</f>
        <v>#DIV/0!</v>
      </c>
      <c r="Y488" s="11" t="n">
        <f aca="false">SUM(Y492:Y494)</f>
        <v>0</v>
      </c>
      <c r="Z488" s="11" t="n">
        <f aca="false">SUM(Z492:Z494)</f>
        <v>0</v>
      </c>
    </row>
    <row r="489" customFormat="false" ht="13.9" hidden="false" customHeight="true" outlineLevel="0" collapsed="false">
      <c r="A489" s="1" t="n">
        <v>8</v>
      </c>
      <c r="B489" s="1" t="n">
        <v>1</v>
      </c>
      <c r="D489" s="17"/>
      <c r="E489" s="18"/>
      <c r="F489" s="13" t="s">
        <v>113</v>
      </c>
      <c r="G489" s="14" t="n">
        <f aca="false">SUM(G488:G488)</f>
        <v>2670</v>
      </c>
      <c r="H489" s="14" t="n">
        <f aca="false">SUM(H488:H488)</f>
        <v>57743.57</v>
      </c>
      <c r="I489" s="14" t="n">
        <f aca="false">SUM(I488:I488)</f>
        <v>5000</v>
      </c>
      <c r="J489" s="14" t="n">
        <f aca="false">SUM(J488:J488)</f>
        <v>3862.5</v>
      </c>
      <c r="K489" s="14" t="n">
        <f aca="false">SUM(K488:K488)</f>
        <v>10000</v>
      </c>
      <c r="L489" s="14" t="n">
        <f aca="false">SUM(L488:L488)</f>
        <v>0</v>
      </c>
      <c r="M489" s="14" t="n">
        <f aca="false">SUM(M488:M488)</f>
        <v>0</v>
      </c>
      <c r="N489" s="14" t="n">
        <f aca="false">SUM(N488:N488)</f>
        <v>0</v>
      </c>
      <c r="O489" s="14" t="n">
        <f aca="false">SUM(O488:O488)</f>
        <v>0</v>
      </c>
      <c r="P489" s="14" t="n">
        <f aca="false">SUM(P488:P488)</f>
        <v>0</v>
      </c>
      <c r="Q489" s="14" t="n">
        <f aca="false">SUM(Q488:Q488)</f>
        <v>0</v>
      </c>
      <c r="R489" s="15" t="e">
        <f aca="false">Q489/$P489</f>
        <v>#DIV/0!</v>
      </c>
      <c r="S489" s="14" t="n">
        <f aca="false">SUM(S488:S488)</f>
        <v>0</v>
      </c>
      <c r="T489" s="15" t="e">
        <f aca="false">S489/$P489</f>
        <v>#DIV/0!</v>
      </c>
      <c r="U489" s="14" t="n">
        <f aca="false">SUM(U488:U488)</f>
        <v>0</v>
      </c>
      <c r="V489" s="15" t="e">
        <f aca="false">U489/$P489</f>
        <v>#DIV/0!</v>
      </c>
      <c r="W489" s="14" t="n">
        <f aca="false">SUM(W488:W488)</f>
        <v>0</v>
      </c>
      <c r="X489" s="15" t="e">
        <f aca="false">W489/$P489</f>
        <v>#DIV/0!</v>
      </c>
      <c r="Y489" s="14" t="n">
        <f aca="false">SUM(Y488:Y488)</f>
        <v>0</v>
      </c>
      <c r="Z489" s="14" t="n">
        <f aca="false">SUM(Z488:Z488)</f>
        <v>0</v>
      </c>
    </row>
    <row r="491" customFormat="false" ht="13.9" hidden="false" customHeight="true" outlineLevel="0" collapsed="false">
      <c r="D491" s="1" t="s">
        <v>56</v>
      </c>
    </row>
    <row r="492" customFormat="false" ht="13.9" hidden="false" customHeight="true" outlineLevel="0" collapsed="false">
      <c r="D492" s="30" t="s">
        <v>256</v>
      </c>
      <c r="E492" s="108" t="s">
        <v>257</v>
      </c>
      <c r="F492" s="115"/>
      <c r="G492" s="117" t="n">
        <v>2670</v>
      </c>
      <c r="H492" s="117" t="n">
        <v>370</v>
      </c>
      <c r="I492" s="117" t="n">
        <v>5000</v>
      </c>
      <c r="J492" s="117" t="n">
        <v>3862.5</v>
      </c>
      <c r="K492" s="117"/>
      <c r="L492" s="117"/>
      <c r="M492" s="117"/>
      <c r="N492" s="117"/>
      <c r="O492" s="117"/>
      <c r="P492" s="117" t="n">
        <f aca="false">K492+SUM(L492:O492)</f>
        <v>0</v>
      </c>
      <c r="Q492" s="117"/>
      <c r="R492" s="118" t="e">
        <f aca="false">Q492/$P492</f>
        <v>#DIV/0!</v>
      </c>
      <c r="S492" s="117"/>
      <c r="T492" s="118" t="e">
        <f aca="false">S492/$P492</f>
        <v>#DIV/0!</v>
      </c>
      <c r="U492" s="117"/>
      <c r="V492" s="118" t="e">
        <f aca="false">U492/$P492</f>
        <v>#DIV/0!</v>
      </c>
      <c r="W492" s="117"/>
      <c r="X492" s="119" t="e">
        <f aca="false">W492/$P492</f>
        <v>#DIV/0!</v>
      </c>
      <c r="Y492" s="117"/>
      <c r="Z492" s="120"/>
    </row>
    <row r="493" customFormat="false" ht="13.9" hidden="false" customHeight="true" outlineLevel="0" collapsed="false">
      <c r="D493" s="30"/>
      <c r="E493" s="108" t="s">
        <v>258</v>
      </c>
      <c r="F493" s="115"/>
      <c r="G493" s="117"/>
      <c r="H493" s="117"/>
      <c r="I493" s="117"/>
      <c r="J493" s="117"/>
      <c r="K493" s="117" t="n">
        <v>10000</v>
      </c>
      <c r="L493" s="117"/>
      <c r="M493" s="117"/>
      <c r="N493" s="117"/>
      <c r="O493" s="117"/>
      <c r="P493" s="117"/>
      <c r="Q493" s="117"/>
      <c r="R493" s="118"/>
      <c r="S493" s="117"/>
      <c r="T493" s="118"/>
      <c r="U493" s="117"/>
      <c r="V493" s="118"/>
      <c r="W493" s="117"/>
      <c r="X493" s="119"/>
      <c r="Y493" s="117"/>
      <c r="Z493" s="120"/>
    </row>
    <row r="494" customFormat="false" ht="13.9" hidden="false" customHeight="true" outlineLevel="0" collapsed="false">
      <c r="D494" s="131" t="s">
        <v>259</v>
      </c>
      <c r="E494" s="108" t="s">
        <v>260</v>
      </c>
      <c r="F494" s="115"/>
      <c r="G494" s="117"/>
      <c r="H494" s="117" t="n">
        <v>57373.57</v>
      </c>
      <c r="I494" s="117"/>
      <c r="J494" s="117"/>
      <c r="K494" s="117"/>
      <c r="L494" s="117"/>
      <c r="M494" s="117"/>
      <c r="N494" s="117"/>
      <c r="O494" s="117"/>
      <c r="P494" s="117" t="n">
        <f aca="false">K494+SUM(L494:O494)</f>
        <v>0</v>
      </c>
      <c r="Q494" s="117"/>
      <c r="R494" s="118" t="e">
        <f aca="false">Q494/$P494</f>
        <v>#DIV/0!</v>
      </c>
      <c r="S494" s="117"/>
      <c r="T494" s="118" t="e">
        <f aca="false">S494/$P494</f>
        <v>#DIV/0!</v>
      </c>
      <c r="U494" s="117"/>
      <c r="V494" s="118" t="e">
        <f aca="false">U494/$P494</f>
        <v>#DIV/0!</v>
      </c>
      <c r="W494" s="117"/>
      <c r="X494" s="119" t="e">
        <f aca="false">W494/$P494</f>
        <v>#DIV/0!</v>
      </c>
      <c r="Y494" s="117"/>
      <c r="Z494" s="120"/>
    </row>
    <row r="496" customFormat="false" ht="13.9" hidden="false" customHeight="true" outlineLevel="0" collapsed="false">
      <c r="D496" s="28" t="s">
        <v>261</v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9"/>
      <c r="S496" s="28"/>
      <c r="T496" s="29"/>
      <c r="U496" s="28"/>
      <c r="V496" s="29"/>
      <c r="W496" s="28"/>
      <c r="X496" s="29"/>
      <c r="Y496" s="28"/>
      <c r="Z496" s="28"/>
    </row>
    <row r="497" customFormat="false" ht="13.9" hidden="false" customHeight="true" outlineLevel="0" collapsed="false">
      <c r="D497" s="130"/>
      <c r="E497" s="7"/>
      <c r="F497" s="7"/>
      <c r="G497" s="7" t="s">
        <v>1</v>
      </c>
      <c r="H497" s="7" t="s">
        <v>2</v>
      </c>
      <c r="I497" s="7" t="s">
        <v>3</v>
      </c>
      <c r="J497" s="7" t="s">
        <v>4</v>
      </c>
      <c r="K497" s="7" t="s">
        <v>5</v>
      </c>
      <c r="L497" s="7" t="s">
        <v>6</v>
      </c>
      <c r="M497" s="7" t="s">
        <v>7</v>
      </c>
      <c r="N497" s="7" t="s">
        <v>8</v>
      </c>
      <c r="O497" s="7" t="s">
        <v>9</v>
      </c>
      <c r="P497" s="7" t="s">
        <v>10</v>
      </c>
      <c r="Q497" s="7" t="s">
        <v>11</v>
      </c>
      <c r="R497" s="8" t="s">
        <v>12</v>
      </c>
      <c r="S497" s="7" t="s">
        <v>13</v>
      </c>
      <c r="T497" s="8" t="s">
        <v>14</v>
      </c>
      <c r="U497" s="7" t="s">
        <v>15</v>
      </c>
      <c r="V497" s="8" t="s">
        <v>16</v>
      </c>
      <c r="W497" s="7" t="s">
        <v>17</v>
      </c>
      <c r="X497" s="8" t="s">
        <v>18</v>
      </c>
      <c r="Y497" s="7" t="s">
        <v>19</v>
      </c>
      <c r="Z497" s="7" t="s">
        <v>20</v>
      </c>
    </row>
    <row r="498" customFormat="false" ht="13.9" hidden="false" customHeight="true" outlineLevel="0" collapsed="false">
      <c r="A498" s="1" t="n">
        <v>8</v>
      </c>
      <c r="B498" s="1" t="n">
        <v>2</v>
      </c>
      <c r="D498" s="132" t="s">
        <v>21</v>
      </c>
      <c r="E498" s="10" t="n">
        <v>111</v>
      </c>
      <c r="F498" s="10" t="s">
        <v>123</v>
      </c>
      <c r="G498" s="11" t="n">
        <v>0</v>
      </c>
      <c r="H498" s="11" t="n">
        <f aca="false">H504</f>
        <v>89115.6</v>
      </c>
      <c r="I498" s="11" t="n">
        <f aca="false">189183+10884</f>
        <v>200067</v>
      </c>
      <c r="J498" s="11" t="n">
        <f aca="false">10884.4+160778.08+18915.08</f>
        <v>190577.56</v>
      </c>
      <c r="K498" s="11" t="n">
        <v>250000</v>
      </c>
      <c r="L498" s="11"/>
      <c r="M498" s="11"/>
      <c r="N498" s="11"/>
      <c r="O498" s="11"/>
      <c r="P498" s="11" t="n">
        <f aca="false">K498+SUM(L498:O498)</f>
        <v>250000</v>
      </c>
      <c r="Q498" s="11" t="n">
        <v>0</v>
      </c>
      <c r="R498" s="12" t="n">
        <f aca="false">Q498/$P498</f>
        <v>0</v>
      </c>
      <c r="S498" s="11" t="n">
        <v>0</v>
      </c>
      <c r="T498" s="12" t="n">
        <f aca="false">S498/$P498</f>
        <v>0</v>
      </c>
      <c r="U498" s="11" t="n">
        <v>0</v>
      </c>
      <c r="V498" s="12" t="n">
        <f aca="false">U498/$P498</f>
        <v>0</v>
      </c>
      <c r="W498" s="11" t="n">
        <v>0</v>
      </c>
      <c r="X498" s="12" t="n">
        <f aca="false">W498/$P498</f>
        <v>0</v>
      </c>
      <c r="Y498" s="11" t="n">
        <v>0</v>
      </c>
      <c r="Z498" s="11" t="n">
        <v>0</v>
      </c>
    </row>
    <row r="499" customFormat="false" ht="13.9" hidden="false" customHeight="true" outlineLevel="0" collapsed="false">
      <c r="A499" s="1" t="n">
        <v>8</v>
      </c>
      <c r="B499" s="1" t="n">
        <v>2</v>
      </c>
      <c r="D499" s="132" t="s">
        <v>21</v>
      </c>
      <c r="E499" s="10" t="n">
        <v>41</v>
      </c>
      <c r="F499" s="10" t="s">
        <v>23</v>
      </c>
      <c r="G499" s="11" t="n">
        <f aca="false">SUM(G503:G506)-G498</f>
        <v>140</v>
      </c>
      <c r="H499" s="11" t="n">
        <f aca="false">SUM(H503:H506)-H498</f>
        <v>222669.1</v>
      </c>
      <c r="I499" s="11" t="n">
        <f aca="false">SUM(I503:I506)-I498</f>
        <v>120957</v>
      </c>
      <c r="J499" s="11" t="n">
        <f aca="false">SUM(J503:J506)-J498</f>
        <v>123299.2</v>
      </c>
      <c r="K499" s="11" t="n">
        <f aca="false">SUM(K503:K506)-K498</f>
        <v>14000</v>
      </c>
      <c r="L499" s="11" t="n">
        <f aca="false">SUM(L503:L506)-L498</f>
        <v>0</v>
      </c>
      <c r="M499" s="11" t="n">
        <f aca="false">SUM(M503:M506)-M498</f>
        <v>0</v>
      </c>
      <c r="N499" s="11" t="n">
        <f aca="false">SUM(N503:N506)-N498</f>
        <v>0</v>
      </c>
      <c r="O499" s="11" t="n">
        <f aca="false">SUM(O503:O506)-O498</f>
        <v>0</v>
      </c>
      <c r="P499" s="11" t="n">
        <f aca="false">SUM(P503:P506)-P498</f>
        <v>14000</v>
      </c>
      <c r="Q499" s="11" t="n">
        <f aca="false">SUM(Q503:Q506)-Q498</f>
        <v>0</v>
      </c>
      <c r="R499" s="12" t="n">
        <f aca="false">Q499/$P499</f>
        <v>0</v>
      </c>
      <c r="S499" s="11" t="n">
        <f aca="false">SUM(S503:S506)-S498</f>
        <v>0</v>
      </c>
      <c r="T499" s="12" t="n">
        <f aca="false">S499/$P499</f>
        <v>0</v>
      </c>
      <c r="U499" s="11" t="n">
        <f aca="false">SUM(U503:U506)-U498</f>
        <v>0</v>
      </c>
      <c r="V499" s="12" t="n">
        <f aca="false">U499/$P499</f>
        <v>0</v>
      </c>
      <c r="W499" s="11" t="n">
        <f aca="false">SUM(W503:W506)-W498</f>
        <v>0</v>
      </c>
      <c r="X499" s="12" t="n">
        <f aca="false">W499/$P499</f>
        <v>0</v>
      </c>
      <c r="Y499" s="11" t="n">
        <v>0</v>
      </c>
      <c r="Z499" s="11" t="n">
        <f aca="false">SUM(Z503:Z506)</f>
        <v>0</v>
      </c>
    </row>
    <row r="500" customFormat="false" ht="13.9" hidden="false" customHeight="true" outlineLevel="0" collapsed="false">
      <c r="A500" s="1" t="n">
        <v>8</v>
      </c>
      <c r="B500" s="1" t="n">
        <v>2</v>
      </c>
      <c r="D500" s="17"/>
      <c r="E500" s="18"/>
      <c r="F500" s="13" t="s">
        <v>113</v>
      </c>
      <c r="G500" s="14" t="n">
        <f aca="false">SUM(G498:G499)</f>
        <v>140</v>
      </c>
      <c r="H500" s="14" t="n">
        <f aca="false">SUM(H498:H499)</f>
        <v>311784.7</v>
      </c>
      <c r="I500" s="14" t="n">
        <f aca="false">SUM(I498:I499)</f>
        <v>321024</v>
      </c>
      <c r="J500" s="14" t="n">
        <f aca="false">SUM(J498:J499)</f>
        <v>313876.76</v>
      </c>
      <c r="K500" s="14" t="n">
        <f aca="false">SUM(K498:K499)</f>
        <v>264000</v>
      </c>
      <c r="L500" s="14" t="n">
        <f aca="false">SUM(L498:L499)</f>
        <v>0</v>
      </c>
      <c r="M500" s="14" t="n">
        <f aca="false">SUM(M498:M499)</f>
        <v>0</v>
      </c>
      <c r="N500" s="14" t="n">
        <f aca="false">SUM(N498:N499)</f>
        <v>0</v>
      </c>
      <c r="O500" s="14" t="n">
        <f aca="false">SUM(O498:O499)</f>
        <v>0</v>
      </c>
      <c r="P500" s="14" t="n">
        <f aca="false">SUM(P498:P499)</f>
        <v>264000</v>
      </c>
      <c r="Q500" s="14" t="n">
        <f aca="false">SUM(Q498:Q499)</f>
        <v>0</v>
      </c>
      <c r="R500" s="15" t="n">
        <f aca="false">Q500/$P500</f>
        <v>0</v>
      </c>
      <c r="S500" s="14" t="n">
        <f aca="false">SUM(S498:S499)</f>
        <v>0</v>
      </c>
      <c r="T500" s="15" t="n">
        <f aca="false">S500/$P500</f>
        <v>0</v>
      </c>
      <c r="U500" s="14" t="n">
        <f aca="false">SUM(U498:U499)</f>
        <v>0</v>
      </c>
      <c r="V500" s="15" t="n">
        <f aca="false">U500/$P500</f>
        <v>0</v>
      </c>
      <c r="W500" s="14" t="n">
        <f aca="false">SUM(W498:W499)</f>
        <v>0</v>
      </c>
      <c r="X500" s="15" t="n">
        <f aca="false">W500/$P500</f>
        <v>0</v>
      </c>
      <c r="Y500" s="14" t="n">
        <f aca="false">SUM(Y498:Y499)</f>
        <v>0</v>
      </c>
      <c r="Z500" s="14" t="n">
        <f aca="false">SUM(Z498:Z499)</f>
        <v>0</v>
      </c>
    </row>
    <row r="502" customFormat="false" ht="13.9" hidden="false" customHeight="true" outlineLevel="0" collapsed="false">
      <c r="D502" s="1" t="s">
        <v>56</v>
      </c>
    </row>
    <row r="503" customFormat="false" ht="13.9" hidden="false" customHeight="true" outlineLevel="0" collapsed="false">
      <c r="D503" s="133" t="s">
        <v>262</v>
      </c>
      <c r="E503" s="39" t="s">
        <v>263</v>
      </c>
      <c r="F503" s="17"/>
      <c r="G503" s="40"/>
      <c r="H503" s="40"/>
      <c r="I503" s="40" t="n">
        <v>199140</v>
      </c>
      <c r="J503" s="40" t="n">
        <v>189150.68</v>
      </c>
      <c r="K503" s="40"/>
      <c r="L503" s="40"/>
      <c r="M503" s="40"/>
      <c r="N503" s="40"/>
      <c r="O503" s="40"/>
      <c r="P503" s="40" t="n">
        <f aca="false">K503+SUM(L503:O503)</f>
        <v>0</v>
      </c>
      <c r="Q503" s="40"/>
      <c r="R503" s="41" t="e">
        <f aca="false">Q503/$P503</f>
        <v>#DIV/0!</v>
      </c>
      <c r="S503" s="40"/>
      <c r="T503" s="41" t="e">
        <f aca="false">S503/$P503</f>
        <v>#DIV/0!</v>
      </c>
      <c r="U503" s="40"/>
      <c r="V503" s="41" t="e">
        <f aca="false">U503/$P503</f>
        <v>#DIV/0!</v>
      </c>
      <c r="W503" s="40"/>
      <c r="X503" s="42" t="e">
        <f aca="false">W503/$P503</f>
        <v>#DIV/0!</v>
      </c>
      <c r="Y503" s="40"/>
      <c r="Z503" s="43"/>
    </row>
    <row r="504" customFormat="false" ht="13.9" hidden="false" customHeight="true" outlineLevel="0" collapsed="false">
      <c r="D504" s="134"/>
      <c r="E504" s="135" t="s">
        <v>264</v>
      </c>
      <c r="F504" s="82"/>
      <c r="G504" s="70"/>
      <c r="H504" s="70" t="n">
        <v>89115.6</v>
      </c>
      <c r="I504" s="70" t="n">
        <v>91884</v>
      </c>
      <c r="J504" s="70" t="n">
        <v>89115.6</v>
      </c>
      <c r="K504" s="70"/>
      <c r="L504" s="70"/>
      <c r="M504" s="70"/>
      <c r="N504" s="70"/>
      <c r="O504" s="70"/>
      <c r="P504" s="70" t="n">
        <f aca="false">K504+SUM(L504:O504)</f>
        <v>0</v>
      </c>
      <c r="Q504" s="70"/>
      <c r="R504" s="71" t="e">
        <f aca="false">Q504/$P504</f>
        <v>#DIV/0!</v>
      </c>
      <c r="S504" s="70"/>
      <c r="T504" s="71" t="e">
        <f aca="false">S504/$P504</f>
        <v>#DIV/0!</v>
      </c>
      <c r="U504" s="70"/>
      <c r="V504" s="71" t="e">
        <f aca="false">U504/$P504</f>
        <v>#DIV/0!</v>
      </c>
      <c r="W504" s="70"/>
      <c r="X504" s="47" t="e">
        <f aca="false">W504/$P504</f>
        <v>#DIV/0!</v>
      </c>
      <c r="Y504" s="70"/>
      <c r="Z504" s="48"/>
    </row>
    <row r="505" customFormat="false" ht="13.9" hidden="false" customHeight="true" outlineLevel="0" collapsed="false">
      <c r="D505" s="44"/>
      <c r="E505" s="135" t="s">
        <v>265</v>
      </c>
      <c r="F505" s="82"/>
      <c r="G505" s="70"/>
      <c r="H505" s="70"/>
      <c r="I505" s="70" t="n">
        <v>30000</v>
      </c>
      <c r="J505" s="70" t="n">
        <v>35610.48</v>
      </c>
      <c r="K505" s="70"/>
      <c r="L505" s="70"/>
      <c r="M505" s="70"/>
      <c r="N505" s="70"/>
      <c r="O505" s="70"/>
      <c r="P505" s="70" t="n">
        <f aca="false">K505+SUM(L505:O505)</f>
        <v>0</v>
      </c>
      <c r="Q505" s="70"/>
      <c r="R505" s="71" t="e">
        <f aca="false">Q505/$P505</f>
        <v>#DIV/0!</v>
      </c>
      <c r="S505" s="70"/>
      <c r="T505" s="71" t="e">
        <f aca="false">S505/$P505</f>
        <v>#DIV/0!</v>
      </c>
      <c r="U505" s="70"/>
      <c r="V505" s="71" t="e">
        <f aca="false">U505/$P505</f>
        <v>#DIV/0!</v>
      </c>
      <c r="W505" s="70"/>
      <c r="X505" s="47" t="e">
        <f aca="false">W505/$P505</f>
        <v>#DIV/0!</v>
      </c>
      <c r="Y505" s="70"/>
      <c r="Z505" s="48"/>
    </row>
    <row r="506" customFormat="false" ht="13.9" hidden="false" customHeight="true" outlineLevel="0" collapsed="false">
      <c r="D506" s="136"/>
      <c r="E506" s="137" t="s">
        <v>266</v>
      </c>
      <c r="F506" s="85"/>
      <c r="G506" s="54" t="n">
        <v>140</v>
      </c>
      <c r="H506" s="54" t="n">
        <v>222669.1</v>
      </c>
      <c r="I506" s="54"/>
      <c r="J506" s="54"/>
      <c r="K506" s="54" t="n">
        <v>264000</v>
      </c>
      <c r="L506" s="54"/>
      <c r="M506" s="54"/>
      <c r="N506" s="54"/>
      <c r="O506" s="54"/>
      <c r="P506" s="54" t="n">
        <f aca="false">K506+SUM(L506:O506)</f>
        <v>264000</v>
      </c>
      <c r="Q506" s="54"/>
      <c r="R506" s="55" t="n">
        <f aca="false">Q506/$P506</f>
        <v>0</v>
      </c>
      <c r="S506" s="54"/>
      <c r="T506" s="55" t="n">
        <f aca="false">S506/$P506</f>
        <v>0</v>
      </c>
      <c r="U506" s="54"/>
      <c r="V506" s="55" t="n">
        <f aca="false">U506/$P506</f>
        <v>0</v>
      </c>
      <c r="W506" s="54"/>
      <c r="X506" s="56" t="n">
        <f aca="false">W506/$P506</f>
        <v>0</v>
      </c>
      <c r="Y506" s="54"/>
      <c r="Z506" s="57"/>
    </row>
    <row r="508" customFormat="false" ht="13.9" hidden="false" customHeight="true" outlineLevel="0" collapsed="false">
      <c r="D508" s="28" t="s">
        <v>267</v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9"/>
      <c r="S508" s="28"/>
      <c r="T508" s="29"/>
      <c r="U508" s="28"/>
      <c r="V508" s="29"/>
      <c r="W508" s="28"/>
      <c r="X508" s="29"/>
      <c r="Y508" s="28"/>
      <c r="Z508" s="28"/>
    </row>
    <row r="509" customFormat="false" ht="13.9" hidden="false" customHeight="true" outlineLevel="0" collapsed="false">
      <c r="D509" s="130"/>
      <c r="E509" s="7"/>
      <c r="F509" s="7"/>
      <c r="G509" s="7" t="s">
        <v>1</v>
      </c>
      <c r="H509" s="7" t="s">
        <v>2</v>
      </c>
      <c r="I509" s="7" t="s">
        <v>3</v>
      </c>
      <c r="J509" s="7" t="s">
        <v>4</v>
      </c>
      <c r="K509" s="7" t="s">
        <v>5</v>
      </c>
      <c r="L509" s="7" t="s">
        <v>6</v>
      </c>
      <c r="M509" s="7" t="s">
        <v>7</v>
      </c>
      <c r="N509" s="7" t="s">
        <v>8</v>
      </c>
      <c r="O509" s="7" t="s">
        <v>9</v>
      </c>
      <c r="P509" s="7" t="s">
        <v>10</v>
      </c>
      <c r="Q509" s="7" t="s">
        <v>11</v>
      </c>
      <c r="R509" s="8" t="s">
        <v>12</v>
      </c>
      <c r="S509" s="7" t="s">
        <v>13</v>
      </c>
      <c r="T509" s="8" t="s">
        <v>14</v>
      </c>
      <c r="U509" s="7" t="s">
        <v>15</v>
      </c>
      <c r="V509" s="8" t="s">
        <v>16</v>
      </c>
      <c r="W509" s="7" t="s">
        <v>17</v>
      </c>
      <c r="X509" s="8" t="s">
        <v>18</v>
      </c>
      <c r="Y509" s="7" t="s">
        <v>19</v>
      </c>
      <c r="Z509" s="7" t="s">
        <v>20</v>
      </c>
    </row>
    <row r="510" customFormat="false" ht="13.9" hidden="false" customHeight="true" outlineLevel="0" collapsed="false">
      <c r="A510" s="1" t="n">
        <v>8</v>
      </c>
      <c r="B510" s="1" t="n">
        <v>3</v>
      </c>
      <c r="D510" s="132" t="s">
        <v>21</v>
      </c>
      <c r="E510" s="10" t="n">
        <v>41</v>
      </c>
      <c r="F510" s="10" t="s">
        <v>23</v>
      </c>
      <c r="G510" s="11" t="n">
        <f aca="false">SUM(G514:G518)</f>
        <v>1010</v>
      </c>
      <c r="H510" s="11" t="n">
        <f aca="false">SUM(H514:H518)</f>
        <v>271615.03</v>
      </c>
      <c r="I510" s="11" t="n">
        <f aca="false">SUM(I514:I518)</f>
        <v>450000</v>
      </c>
      <c r="J510" s="11" t="n">
        <f aca="false">SUM(J514:J518)</f>
        <v>425261.19</v>
      </c>
      <c r="K510" s="11" t="n">
        <f aca="false">SUM(K514:K518)</f>
        <v>260000</v>
      </c>
      <c r="L510" s="11" t="n">
        <f aca="false">SUM(L514:L518)</f>
        <v>0</v>
      </c>
      <c r="M510" s="11" t="n">
        <f aca="false">SUM(M514:M518)</f>
        <v>0</v>
      </c>
      <c r="N510" s="11" t="n">
        <f aca="false">SUM(N514:N518)</f>
        <v>0</v>
      </c>
      <c r="O510" s="11" t="n">
        <f aca="false">SUM(O514:O518)</f>
        <v>0</v>
      </c>
      <c r="P510" s="11" t="n">
        <f aca="false">SUM(P514:P518)</f>
        <v>250000</v>
      </c>
      <c r="Q510" s="11" t="n">
        <f aca="false">SUM(Q514:Q518)</f>
        <v>0</v>
      </c>
      <c r="R510" s="12" t="n">
        <f aca="false">Q510/$P510</f>
        <v>0</v>
      </c>
      <c r="S510" s="11" t="n">
        <f aca="false">SUM(S514:S518)</f>
        <v>0</v>
      </c>
      <c r="T510" s="12" t="n">
        <f aca="false">S510/$P510</f>
        <v>0</v>
      </c>
      <c r="U510" s="11" t="n">
        <f aca="false">SUM(U514:U518)</f>
        <v>0</v>
      </c>
      <c r="V510" s="12" t="n">
        <f aca="false">U510/$P510</f>
        <v>0</v>
      </c>
      <c r="W510" s="11" t="n">
        <f aca="false">SUM(W514:W518)</f>
        <v>0</v>
      </c>
      <c r="X510" s="12" t="n">
        <f aca="false">W510/$P510</f>
        <v>0</v>
      </c>
      <c r="Y510" s="11" t="n">
        <f aca="false">SUM(Y514:Y518)</f>
        <v>417676</v>
      </c>
      <c r="Z510" s="11" t="n">
        <f aca="false">SUM(Z514:Z518)</f>
        <v>0</v>
      </c>
    </row>
    <row r="511" customFormat="false" ht="13.9" hidden="false" customHeight="true" outlineLevel="0" collapsed="false">
      <c r="A511" s="1" t="n">
        <v>8</v>
      </c>
      <c r="B511" s="1" t="n">
        <v>3</v>
      </c>
      <c r="D511" s="17"/>
      <c r="E511" s="18"/>
      <c r="F511" s="13" t="s">
        <v>113</v>
      </c>
      <c r="G511" s="14" t="n">
        <f aca="false">SUM(G510:G510)</f>
        <v>1010</v>
      </c>
      <c r="H511" s="14" t="n">
        <f aca="false">SUM(H510:H510)</f>
        <v>271615.03</v>
      </c>
      <c r="I511" s="14" t="n">
        <f aca="false">SUM(I510:I510)</f>
        <v>450000</v>
      </c>
      <c r="J511" s="14" t="n">
        <f aca="false">SUM(J510:J510)</f>
        <v>425261.19</v>
      </c>
      <c r="K511" s="14" t="n">
        <f aca="false">SUM(K510:K510)</f>
        <v>260000</v>
      </c>
      <c r="L511" s="14" t="n">
        <f aca="false">SUM(L510:L510)</f>
        <v>0</v>
      </c>
      <c r="M511" s="14" t="n">
        <f aca="false">SUM(M510:M510)</f>
        <v>0</v>
      </c>
      <c r="N511" s="14" t="n">
        <f aca="false">SUM(N510:N510)</f>
        <v>0</v>
      </c>
      <c r="O511" s="14" t="n">
        <f aca="false">SUM(O510:O510)</f>
        <v>0</v>
      </c>
      <c r="P511" s="14" t="n">
        <f aca="false">SUM(P510:P510)</f>
        <v>250000</v>
      </c>
      <c r="Q511" s="14" t="n">
        <f aca="false">SUM(Q510:Q510)</f>
        <v>0</v>
      </c>
      <c r="R511" s="15" t="n">
        <f aca="false">Q511/$P511</f>
        <v>0</v>
      </c>
      <c r="S511" s="14" t="n">
        <f aca="false">SUM(S510:S510)</f>
        <v>0</v>
      </c>
      <c r="T511" s="15" t="n">
        <f aca="false">S511/$P511</f>
        <v>0</v>
      </c>
      <c r="U511" s="14" t="n">
        <f aca="false">SUM(U510:U510)</f>
        <v>0</v>
      </c>
      <c r="V511" s="15" t="n">
        <f aca="false">U511/$P511</f>
        <v>0</v>
      </c>
      <c r="W511" s="14" t="n">
        <f aca="false">SUM(W510:W510)</f>
        <v>0</v>
      </c>
      <c r="X511" s="15" t="n">
        <f aca="false">W511/$P511</f>
        <v>0</v>
      </c>
      <c r="Y511" s="14" t="n">
        <f aca="false">SUM(Y510:Y510)</f>
        <v>417676</v>
      </c>
      <c r="Z511" s="14" t="n">
        <f aca="false">SUM(Z510:Z510)</f>
        <v>0</v>
      </c>
    </row>
    <row r="513" customFormat="false" ht="13.9" hidden="false" customHeight="true" outlineLevel="0" collapsed="false">
      <c r="D513" s="1" t="s">
        <v>56</v>
      </c>
    </row>
    <row r="514" customFormat="false" ht="13.9" hidden="false" customHeight="true" outlineLevel="0" collapsed="false">
      <c r="D514" s="30" t="s">
        <v>268</v>
      </c>
      <c r="E514" s="108" t="s">
        <v>269</v>
      </c>
      <c r="F514" s="115"/>
      <c r="G514" s="117" t="n">
        <v>870</v>
      </c>
      <c r="H514" s="117" t="n">
        <v>4074</v>
      </c>
      <c r="I514" s="117"/>
      <c r="J514" s="117"/>
      <c r="K514" s="117"/>
      <c r="L514" s="117"/>
      <c r="M514" s="117"/>
      <c r="N514" s="117"/>
      <c r="O514" s="117"/>
      <c r="P514" s="117" t="n">
        <f aca="false">K514+SUM(L514:O514)</f>
        <v>0</v>
      </c>
      <c r="Q514" s="117"/>
      <c r="R514" s="118" t="e">
        <f aca="false">Q514/$P514</f>
        <v>#DIV/0!</v>
      </c>
      <c r="S514" s="117"/>
      <c r="T514" s="118" t="e">
        <f aca="false">S514/$P514</f>
        <v>#DIV/0!</v>
      </c>
      <c r="U514" s="117"/>
      <c r="V514" s="118" t="e">
        <f aca="false">U514/$P514</f>
        <v>#DIV/0!</v>
      </c>
      <c r="W514" s="117"/>
      <c r="X514" s="119" t="e">
        <f aca="false">W514/$P514</f>
        <v>#DIV/0!</v>
      </c>
      <c r="Y514" s="117"/>
      <c r="Z514" s="120"/>
    </row>
    <row r="515" customFormat="false" ht="13.9" hidden="false" customHeight="true" outlineLevel="0" collapsed="false">
      <c r="D515" s="30"/>
      <c r="E515" s="108" t="s">
        <v>270</v>
      </c>
      <c r="F515" s="115"/>
      <c r="G515" s="117" t="n">
        <v>140</v>
      </c>
      <c r="H515" s="117" t="n">
        <v>19393.9</v>
      </c>
      <c r="I515" s="117"/>
      <c r="J515" s="117"/>
      <c r="K515" s="117"/>
      <c r="L515" s="117"/>
      <c r="M515" s="117"/>
      <c r="N515" s="117"/>
      <c r="O515" s="117"/>
      <c r="P515" s="117" t="n">
        <f aca="false">K515+SUM(L515:O515)</f>
        <v>0</v>
      </c>
      <c r="Q515" s="117"/>
      <c r="R515" s="118" t="e">
        <f aca="false">Q515/$P515</f>
        <v>#DIV/0!</v>
      </c>
      <c r="S515" s="117"/>
      <c r="T515" s="118" t="e">
        <f aca="false">S515/$P515</f>
        <v>#DIV/0!</v>
      </c>
      <c r="U515" s="117"/>
      <c r="V515" s="118" t="e">
        <f aca="false">U515/$P515</f>
        <v>#DIV/0!</v>
      </c>
      <c r="W515" s="117"/>
      <c r="X515" s="119" t="e">
        <f aca="false">W515/$P515</f>
        <v>#DIV/0!</v>
      </c>
      <c r="Y515" s="117"/>
      <c r="Z515" s="120"/>
    </row>
    <row r="516" customFormat="false" ht="13.9" hidden="false" customHeight="true" outlineLevel="0" collapsed="false">
      <c r="D516" s="30"/>
      <c r="E516" s="108" t="s">
        <v>271</v>
      </c>
      <c r="F516" s="115"/>
      <c r="G516" s="117"/>
      <c r="H516" s="117"/>
      <c r="I516" s="117"/>
      <c r="J516" s="117"/>
      <c r="K516" s="117" t="n">
        <v>10000</v>
      </c>
      <c r="L516" s="117"/>
      <c r="M516" s="117"/>
      <c r="N516" s="117"/>
      <c r="O516" s="117"/>
      <c r="P516" s="117"/>
      <c r="Q516" s="117"/>
      <c r="R516" s="118"/>
      <c r="S516" s="117"/>
      <c r="T516" s="118"/>
      <c r="U516" s="117"/>
      <c r="V516" s="118"/>
      <c r="W516" s="117"/>
      <c r="X516" s="119"/>
      <c r="Y516" s="117"/>
      <c r="Z516" s="120"/>
    </row>
    <row r="517" customFormat="false" ht="13.9" hidden="false" customHeight="true" outlineLevel="0" collapsed="false">
      <c r="D517" s="30"/>
      <c r="E517" s="108" t="s">
        <v>272</v>
      </c>
      <c r="F517" s="115"/>
      <c r="G517" s="117"/>
      <c r="H517" s="117" t="n">
        <v>248147.13</v>
      </c>
      <c r="I517" s="117" t="n">
        <v>450000</v>
      </c>
      <c r="J517" s="117" t="n">
        <v>425261.19</v>
      </c>
      <c r="K517" s="117" t="n">
        <v>250000</v>
      </c>
      <c r="L517" s="117"/>
      <c r="M517" s="117"/>
      <c r="N517" s="117"/>
      <c r="O517" s="117"/>
      <c r="P517" s="117" t="n">
        <f aca="false">K517+SUM(L517:O517)</f>
        <v>250000</v>
      </c>
      <c r="Q517" s="117"/>
      <c r="R517" s="118" t="n">
        <f aca="false">Q517/$P517</f>
        <v>0</v>
      </c>
      <c r="S517" s="117"/>
      <c r="T517" s="118" t="n">
        <f aca="false">S517/$P517</f>
        <v>0</v>
      </c>
      <c r="U517" s="117"/>
      <c r="V517" s="118" t="n">
        <f aca="false">U517/$P517</f>
        <v>0</v>
      </c>
      <c r="W517" s="117"/>
      <c r="X517" s="119" t="n">
        <f aca="false">W517/$P517</f>
        <v>0</v>
      </c>
      <c r="Y517" s="117"/>
      <c r="Z517" s="120"/>
    </row>
    <row r="518" customFormat="false" ht="13.9" hidden="false" customHeight="true" outlineLevel="0" collapsed="false">
      <c r="D518" s="30"/>
      <c r="E518" s="108" t="s">
        <v>273</v>
      </c>
      <c r="F518" s="115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 t="n">
        <f aca="false">K518+SUM(L518:O518)</f>
        <v>0</v>
      </c>
      <c r="Q518" s="117"/>
      <c r="R518" s="118" t="e">
        <f aca="false">Q518/$P518</f>
        <v>#DIV/0!</v>
      </c>
      <c r="S518" s="117"/>
      <c r="T518" s="118" t="e">
        <f aca="false">S518/$P518</f>
        <v>#DIV/0!</v>
      </c>
      <c r="U518" s="117"/>
      <c r="V518" s="118" t="e">
        <f aca="false">U518/$P518</f>
        <v>#DIV/0!</v>
      </c>
      <c r="W518" s="117"/>
      <c r="X518" s="119" t="e">
        <f aca="false">W518/$P518</f>
        <v>#DIV/0!</v>
      </c>
      <c r="Y518" s="116" t="n">
        <v>417676</v>
      </c>
      <c r="Z518" s="120"/>
    </row>
    <row r="520" customFormat="false" ht="13.9" hidden="false" customHeight="true" outlineLevel="0" collapsed="false">
      <c r="D520" s="28" t="s">
        <v>274</v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9"/>
      <c r="S520" s="28"/>
      <c r="T520" s="29"/>
      <c r="U520" s="28"/>
      <c r="V520" s="29"/>
      <c r="W520" s="28"/>
      <c r="X520" s="29"/>
      <c r="Y520" s="28"/>
      <c r="Z520" s="28"/>
    </row>
    <row r="521" customFormat="false" ht="13.9" hidden="false" customHeight="true" outlineLevel="0" collapsed="false">
      <c r="D521" s="130"/>
      <c r="E521" s="7"/>
      <c r="F521" s="7"/>
      <c r="G521" s="7" t="s">
        <v>1</v>
      </c>
      <c r="H521" s="7" t="s">
        <v>2</v>
      </c>
      <c r="I521" s="7" t="s">
        <v>3</v>
      </c>
      <c r="J521" s="7" t="s">
        <v>4</v>
      </c>
      <c r="K521" s="7" t="s">
        <v>5</v>
      </c>
      <c r="L521" s="7" t="s">
        <v>6</v>
      </c>
      <c r="M521" s="7" t="s">
        <v>7</v>
      </c>
      <c r="N521" s="7" t="s">
        <v>8</v>
      </c>
      <c r="O521" s="7" t="s">
        <v>9</v>
      </c>
      <c r="P521" s="7" t="s">
        <v>10</v>
      </c>
      <c r="Q521" s="7" t="s">
        <v>11</v>
      </c>
      <c r="R521" s="8" t="s">
        <v>12</v>
      </c>
      <c r="S521" s="7" t="s">
        <v>13</v>
      </c>
      <c r="T521" s="8" t="s">
        <v>14</v>
      </c>
      <c r="U521" s="7" t="s">
        <v>15</v>
      </c>
      <c r="V521" s="8" t="s">
        <v>16</v>
      </c>
      <c r="W521" s="7" t="s">
        <v>17</v>
      </c>
      <c r="X521" s="8" t="s">
        <v>18</v>
      </c>
      <c r="Y521" s="7" t="s">
        <v>19</v>
      </c>
      <c r="Z521" s="7" t="s">
        <v>20</v>
      </c>
    </row>
    <row r="522" customFormat="false" ht="13.9" hidden="false" customHeight="true" outlineLevel="0" collapsed="false">
      <c r="A522" s="1" t="n">
        <v>8</v>
      </c>
      <c r="B522" s="1" t="n">
        <v>5</v>
      </c>
      <c r="D522" s="30" t="s">
        <v>21</v>
      </c>
      <c r="E522" s="10" t="n">
        <v>111</v>
      </c>
      <c r="F522" s="10" t="s">
        <v>46</v>
      </c>
      <c r="G522" s="11" t="n">
        <v>0</v>
      </c>
      <c r="H522" s="11" t="n">
        <v>0</v>
      </c>
      <c r="I522" s="11" t="n">
        <v>166698</v>
      </c>
      <c r="J522" s="11" t="n">
        <v>0</v>
      </c>
      <c r="K522" s="11" t="n">
        <v>150935</v>
      </c>
      <c r="L522" s="11" t="n">
        <v>0</v>
      </c>
      <c r="M522" s="11" t="n">
        <v>0</v>
      </c>
      <c r="N522" s="11" t="n">
        <v>0</v>
      </c>
      <c r="O522" s="11" t="n">
        <v>0</v>
      </c>
      <c r="P522" s="11" t="n">
        <v>0</v>
      </c>
      <c r="Q522" s="11" t="n">
        <v>0</v>
      </c>
      <c r="R522" s="12" t="e">
        <f aca="false">Q522/$P522</f>
        <v>#DIV/0!</v>
      </c>
      <c r="S522" s="11" t="n">
        <v>0</v>
      </c>
      <c r="T522" s="12" t="e">
        <f aca="false">S522/$P522</f>
        <v>#DIV/0!</v>
      </c>
      <c r="U522" s="11" t="n">
        <v>0</v>
      </c>
      <c r="V522" s="12" t="e">
        <f aca="false">U522/$P522</f>
        <v>#DIV/0!</v>
      </c>
      <c r="W522" s="11" t="n">
        <v>0</v>
      </c>
      <c r="X522" s="12" t="e">
        <f aca="false">W522/$P522</f>
        <v>#DIV/0!</v>
      </c>
      <c r="Y522" s="11" t="n">
        <v>0</v>
      </c>
      <c r="Z522" s="11" t="n">
        <v>0</v>
      </c>
    </row>
    <row r="523" customFormat="false" ht="13.9" hidden="false" customHeight="true" outlineLevel="0" collapsed="false">
      <c r="A523" s="1" t="n">
        <v>8</v>
      </c>
      <c r="B523" s="1" t="n">
        <v>5</v>
      </c>
      <c r="D523" s="30"/>
      <c r="E523" s="10" t="n">
        <v>41</v>
      </c>
      <c r="F523" s="10" t="s">
        <v>23</v>
      </c>
      <c r="G523" s="11" t="n">
        <f aca="false">SUM(G527:G533)-G522</f>
        <v>74155.57</v>
      </c>
      <c r="H523" s="11" t="n">
        <f aca="false">SUM(H527:H533)-H522</f>
        <v>226141.9</v>
      </c>
      <c r="I523" s="11" t="n">
        <f aca="false">SUM(I527:I533)-I522</f>
        <v>245805</v>
      </c>
      <c r="J523" s="11" t="n">
        <f aca="false">SUM(J527:J533)-J522</f>
        <v>167391.96</v>
      </c>
      <c r="K523" s="11" t="n">
        <f aca="false">SUM(K527:K533)-K522</f>
        <v>213835</v>
      </c>
      <c r="L523" s="11" t="n">
        <f aca="false">SUM(L527:L533)-L522</f>
        <v>0</v>
      </c>
      <c r="M523" s="11" t="n">
        <f aca="false">SUM(M527:M533)-M522</f>
        <v>0</v>
      </c>
      <c r="N523" s="11" t="n">
        <f aca="false">SUM(N527:N533)-N522</f>
        <v>0</v>
      </c>
      <c r="O523" s="11" t="n">
        <f aca="false">SUM(O527:O533)-O522</f>
        <v>0</v>
      </c>
      <c r="P523" s="11" t="n">
        <f aca="false">SUM(P527:P533)-P522</f>
        <v>364770</v>
      </c>
      <c r="Q523" s="11" t="n">
        <f aca="false">SUM(Q527:Q533)-Q522</f>
        <v>0</v>
      </c>
      <c r="R523" s="12" t="n">
        <f aca="false">Q523/$P523</f>
        <v>0</v>
      </c>
      <c r="S523" s="11" t="n">
        <f aca="false">SUM(S527:S533)-S522</f>
        <v>0</v>
      </c>
      <c r="T523" s="12" t="n">
        <f aca="false">S523/$P523</f>
        <v>0</v>
      </c>
      <c r="U523" s="11" t="n">
        <f aca="false">SUM(U527:U533)-U522</f>
        <v>0</v>
      </c>
      <c r="V523" s="12" t="n">
        <f aca="false">U523/$P523</f>
        <v>0</v>
      </c>
      <c r="W523" s="11" t="n">
        <f aca="false">SUM(W527:W533)-W522</f>
        <v>0</v>
      </c>
      <c r="X523" s="12" t="n">
        <f aca="false">W523/$P523</f>
        <v>0</v>
      </c>
      <c r="Y523" s="11" t="n">
        <f aca="false">SUM(Y527:Y533)</f>
        <v>0</v>
      </c>
      <c r="Z523" s="11" t="n">
        <f aca="false">SUM(Z527:Z533)</f>
        <v>386159</v>
      </c>
    </row>
    <row r="524" customFormat="false" ht="13.9" hidden="false" customHeight="true" outlineLevel="0" collapsed="false">
      <c r="A524" s="1" t="n">
        <v>8</v>
      </c>
      <c r="B524" s="1" t="n">
        <v>5</v>
      </c>
      <c r="D524" s="17"/>
      <c r="E524" s="18"/>
      <c r="F524" s="13" t="s">
        <v>113</v>
      </c>
      <c r="G524" s="14" t="n">
        <f aca="false">SUM(G522:G523)</f>
        <v>74155.57</v>
      </c>
      <c r="H524" s="14" t="n">
        <f aca="false">SUM(H522:H523)</f>
        <v>226141.9</v>
      </c>
      <c r="I524" s="14" t="n">
        <f aca="false">SUM(I522:I523)</f>
        <v>412503</v>
      </c>
      <c r="J524" s="14" t="n">
        <f aca="false">SUM(J522:J523)</f>
        <v>167391.96</v>
      </c>
      <c r="K524" s="14" t="n">
        <f aca="false">SUM(K522:K523)</f>
        <v>364770</v>
      </c>
      <c r="L524" s="14" t="n">
        <f aca="false">SUM(L522:L523)</f>
        <v>0</v>
      </c>
      <c r="M524" s="14" t="n">
        <f aca="false">SUM(M522:M523)</f>
        <v>0</v>
      </c>
      <c r="N524" s="14" t="n">
        <f aca="false">SUM(N522:N523)</f>
        <v>0</v>
      </c>
      <c r="O524" s="14" t="n">
        <f aca="false">SUM(O522:O523)</f>
        <v>0</v>
      </c>
      <c r="P524" s="14" t="n">
        <f aca="false">SUM(P522:P523)</f>
        <v>364770</v>
      </c>
      <c r="Q524" s="14" t="n">
        <f aca="false">SUM(Q522:Q523)</f>
        <v>0</v>
      </c>
      <c r="R524" s="15" t="n">
        <f aca="false">Q524/$P524</f>
        <v>0</v>
      </c>
      <c r="S524" s="14" t="n">
        <f aca="false">SUM(S522:S523)</f>
        <v>0</v>
      </c>
      <c r="T524" s="15" t="n">
        <f aca="false">S524/$P524</f>
        <v>0</v>
      </c>
      <c r="U524" s="14" t="n">
        <f aca="false">SUM(U522:U523)</f>
        <v>0</v>
      </c>
      <c r="V524" s="15" t="n">
        <f aca="false">U524/$P524</f>
        <v>0</v>
      </c>
      <c r="W524" s="14" t="n">
        <f aca="false">SUM(W522:W523)</f>
        <v>0</v>
      </c>
      <c r="X524" s="15" t="n">
        <f aca="false">W524/$P524</f>
        <v>0</v>
      </c>
      <c r="Y524" s="14" t="n">
        <f aca="false">SUM(Y522:Y523)</f>
        <v>0</v>
      </c>
      <c r="Z524" s="14" t="n">
        <f aca="false">SUM(Z522:Z523)</f>
        <v>386159</v>
      </c>
    </row>
    <row r="526" customFormat="false" ht="13.9" hidden="false" customHeight="true" outlineLevel="0" collapsed="false">
      <c r="D526" s="1" t="s">
        <v>56</v>
      </c>
    </row>
    <row r="527" customFormat="false" ht="13.9" hidden="false" customHeight="true" outlineLevel="0" collapsed="false">
      <c r="D527" s="30" t="s">
        <v>275</v>
      </c>
      <c r="E527" s="108" t="s">
        <v>276</v>
      </c>
      <c r="F527" s="115"/>
      <c r="G527" s="116" t="n">
        <v>20209.86</v>
      </c>
      <c r="H527" s="116"/>
      <c r="I527" s="116" t="n">
        <v>124430</v>
      </c>
      <c r="J527" s="116" t="n">
        <v>112331.32</v>
      </c>
      <c r="K527" s="116" t="n">
        <v>150000</v>
      </c>
      <c r="L527" s="116"/>
      <c r="M527" s="116"/>
      <c r="N527" s="116"/>
      <c r="O527" s="116"/>
      <c r="P527" s="116" t="n">
        <f aca="false">K527+SUM(L527:O527)</f>
        <v>150000</v>
      </c>
      <c r="Q527" s="116"/>
      <c r="R527" s="124" t="n">
        <f aca="false">Q527/$P527</f>
        <v>0</v>
      </c>
      <c r="S527" s="116"/>
      <c r="T527" s="124" t="n">
        <f aca="false">S527/$P527</f>
        <v>0</v>
      </c>
      <c r="U527" s="116"/>
      <c r="V527" s="124" t="n">
        <f aca="false">U527/$P527</f>
        <v>0</v>
      </c>
      <c r="W527" s="116"/>
      <c r="X527" s="125" t="n">
        <f aca="false">W527/$P527</f>
        <v>0</v>
      </c>
      <c r="Y527" s="117"/>
      <c r="Z527" s="120"/>
    </row>
    <row r="528" customFormat="false" ht="13.9" hidden="false" customHeight="true" outlineLevel="0" collapsed="false">
      <c r="D528" s="30" t="s">
        <v>277</v>
      </c>
      <c r="E528" s="108" t="s">
        <v>278</v>
      </c>
      <c r="F528" s="115"/>
      <c r="G528" s="117" t="n">
        <v>50367.76</v>
      </c>
      <c r="H528" s="117"/>
      <c r="I528" s="117"/>
      <c r="J528" s="117"/>
      <c r="K528" s="117"/>
      <c r="L528" s="117"/>
      <c r="M528" s="117"/>
      <c r="N528" s="117"/>
      <c r="O528" s="117"/>
      <c r="P528" s="117" t="n">
        <f aca="false">K528+SUM(L528:O528)</f>
        <v>0</v>
      </c>
      <c r="Q528" s="117"/>
      <c r="R528" s="118" t="e">
        <f aca="false">Q528/$P528</f>
        <v>#DIV/0!</v>
      </c>
      <c r="S528" s="117"/>
      <c r="T528" s="118" t="e">
        <f aca="false">S528/$P528</f>
        <v>#DIV/0!</v>
      </c>
      <c r="U528" s="117"/>
      <c r="V528" s="118" t="e">
        <f aca="false">U528/$P528</f>
        <v>#DIV/0!</v>
      </c>
      <c r="W528" s="117"/>
      <c r="X528" s="119" t="e">
        <f aca="false">W528/$P528</f>
        <v>#DIV/0!</v>
      </c>
      <c r="Y528" s="117"/>
      <c r="Z528" s="120"/>
    </row>
    <row r="529" customFormat="false" ht="13.9" hidden="false" customHeight="true" outlineLevel="0" collapsed="false">
      <c r="D529" s="131" t="s">
        <v>277</v>
      </c>
      <c r="E529" s="39" t="s">
        <v>279</v>
      </c>
      <c r="F529" s="17"/>
      <c r="G529" s="40" t="n">
        <v>223.9</v>
      </c>
      <c r="H529" s="40" t="n">
        <v>5028</v>
      </c>
      <c r="I529" s="40"/>
      <c r="J529" s="40" t="n">
        <v>1800</v>
      </c>
      <c r="K529" s="40"/>
      <c r="L529" s="40"/>
      <c r="M529" s="40"/>
      <c r="N529" s="40"/>
      <c r="O529" s="40"/>
      <c r="P529" s="40" t="n">
        <f aca="false">K529+SUM(L529:O529)</f>
        <v>0</v>
      </c>
      <c r="Q529" s="40"/>
      <c r="R529" s="41" t="e">
        <f aca="false">Q529/$P529</f>
        <v>#DIV/0!</v>
      </c>
      <c r="S529" s="40"/>
      <c r="T529" s="41" t="e">
        <f aca="false">S529/$P529</f>
        <v>#DIV/0!</v>
      </c>
      <c r="U529" s="40"/>
      <c r="V529" s="41" t="e">
        <f aca="false">U529/$P529</f>
        <v>#DIV/0!</v>
      </c>
      <c r="W529" s="40"/>
      <c r="X529" s="42" t="e">
        <f aca="false">W529/$P529</f>
        <v>#DIV/0!</v>
      </c>
      <c r="Y529" s="40"/>
      <c r="Z529" s="43"/>
    </row>
    <row r="530" customFormat="false" ht="13.9" hidden="false" customHeight="true" outlineLevel="0" collapsed="false">
      <c r="D530" s="131" t="s">
        <v>277</v>
      </c>
      <c r="E530" s="52" t="s">
        <v>280</v>
      </c>
      <c r="F530" s="85"/>
      <c r="G530" s="54"/>
      <c r="H530" s="54"/>
      <c r="I530" s="54"/>
      <c r="J530" s="54"/>
      <c r="K530" s="54"/>
      <c r="L530" s="54"/>
      <c r="M530" s="54"/>
      <c r="N530" s="54"/>
      <c r="O530" s="54"/>
      <c r="P530" s="54" t="n">
        <f aca="false">K530+SUM(L530:O530)</f>
        <v>0</v>
      </c>
      <c r="Q530" s="54"/>
      <c r="R530" s="55" t="e">
        <f aca="false">Q530/$P530</f>
        <v>#DIV/0!</v>
      </c>
      <c r="S530" s="54"/>
      <c r="T530" s="55" t="e">
        <f aca="false">S530/$P530</f>
        <v>#DIV/0!</v>
      </c>
      <c r="U530" s="54"/>
      <c r="V530" s="55" t="e">
        <f aca="false">U530/$P530</f>
        <v>#DIV/0!</v>
      </c>
      <c r="W530" s="54"/>
      <c r="X530" s="56" t="e">
        <f aca="false">W530/$P530</f>
        <v>#DIV/0!</v>
      </c>
      <c r="Y530" s="54"/>
      <c r="Z530" s="138" t="n">
        <v>386159</v>
      </c>
    </row>
    <row r="531" customFormat="false" ht="13.9" hidden="false" customHeight="true" outlineLevel="0" collapsed="false">
      <c r="D531" s="131" t="s">
        <v>277</v>
      </c>
      <c r="E531" s="52" t="s">
        <v>281</v>
      </c>
      <c r="F531" s="85"/>
      <c r="G531" s="54" t="n">
        <v>1200</v>
      </c>
      <c r="H531" s="54"/>
      <c r="I531" s="54" t="n">
        <v>175472</v>
      </c>
      <c r="J531" s="54" t="n">
        <v>500</v>
      </c>
      <c r="K531" s="86" t="n">
        <v>162240</v>
      </c>
      <c r="L531" s="54"/>
      <c r="M531" s="54"/>
      <c r="N531" s="54"/>
      <c r="O531" s="54"/>
      <c r="P531" s="54" t="n">
        <f aca="false">K531+SUM(L531:O531)</f>
        <v>162240</v>
      </c>
      <c r="Q531" s="54"/>
      <c r="R531" s="55" t="n">
        <f aca="false">Q531/$P531</f>
        <v>0</v>
      </c>
      <c r="S531" s="54"/>
      <c r="T531" s="55" t="n">
        <f aca="false">S531/$P531</f>
        <v>0</v>
      </c>
      <c r="U531" s="54"/>
      <c r="V531" s="55" t="n">
        <f aca="false">U531/$P531</f>
        <v>0</v>
      </c>
      <c r="W531" s="54"/>
      <c r="X531" s="56" t="n">
        <f aca="false">W531/$P531</f>
        <v>0</v>
      </c>
      <c r="Y531" s="116"/>
      <c r="Z531" s="139"/>
    </row>
    <row r="532" customFormat="false" ht="13.9" hidden="false" customHeight="true" outlineLevel="0" collapsed="false">
      <c r="D532" s="140" t="s">
        <v>282</v>
      </c>
      <c r="E532" s="108" t="s">
        <v>283</v>
      </c>
      <c r="F532" s="115"/>
      <c r="G532" s="117" t="n">
        <v>2154.05</v>
      </c>
      <c r="H532" s="117" t="n">
        <v>215186.4</v>
      </c>
      <c r="I532" s="116" t="n">
        <v>12601</v>
      </c>
      <c r="J532" s="117" t="n">
        <v>17482.32</v>
      </c>
      <c r="K532" s="117"/>
      <c r="L532" s="117"/>
      <c r="M532" s="117"/>
      <c r="N532" s="117"/>
      <c r="O532" s="117"/>
      <c r="P532" s="117" t="n">
        <f aca="false">K532+SUM(L532:O532)</f>
        <v>0</v>
      </c>
      <c r="Q532" s="117"/>
      <c r="R532" s="118" t="e">
        <f aca="false">Q532/$P532</f>
        <v>#DIV/0!</v>
      </c>
      <c r="S532" s="117"/>
      <c r="T532" s="118" t="e">
        <f aca="false">S532/$P532</f>
        <v>#DIV/0!</v>
      </c>
      <c r="U532" s="117"/>
      <c r="V532" s="118" t="e">
        <f aca="false">U532/$P532</f>
        <v>#DIV/0!</v>
      </c>
      <c r="W532" s="117"/>
      <c r="X532" s="119" t="e">
        <f aca="false">W532/$P532</f>
        <v>#DIV/0!</v>
      </c>
      <c r="Y532" s="117"/>
      <c r="Z532" s="120"/>
    </row>
    <row r="533" customFormat="false" ht="13.9" hidden="false" customHeight="true" outlineLevel="0" collapsed="false">
      <c r="D533" s="30" t="s">
        <v>284</v>
      </c>
      <c r="E533" s="141" t="s">
        <v>285</v>
      </c>
      <c r="F533" s="115"/>
      <c r="G533" s="117"/>
      <c r="H533" s="117" t="n">
        <v>5927.5</v>
      </c>
      <c r="I533" s="117" t="n">
        <v>100000</v>
      </c>
      <c r="J533" s="117" t="n">
        <v>35278.32</v>
      </c>
      <c r="K533" s="117" t="n">
        <f aca="false">47530+5000</f>
        <v>52530</v>
      </c>
      <c r="L533" s="117"/>
      <c r="M533" s="117"/>
      <c r="N533" s="117"/>
      <c r="O533" s="117"/>
      <c r="P533" s="117" t="n">
        <f aca="false">K533+SUM(L533:O533)</f>
        <v>52530</v>
      </c>
      <c r="Q533" s="117"/>
      <c r="R533" s="118" t="n">
        <f aca="false">Q533/$P533</f>
        <v>0</v>
      </c>
      <c r="S533" s="117"/>
      <c r="T533" s="118" t="n">
        <f aca="false">S533/$P533</f>
        <v>0</v>
      </c>
      <c r="U533" s="117"/>
      <c r="V533" s="118" t="n">
        <f aca="false">U533/$P533</f>
        <v>0</v>
      </c>
      <c r="W533" s="117"/>
      <c r="X533" s="119" t="n">
        <f aca="false">W533/$P533</f>
        <v>0</v>
      </c>
      <c r="Y533" s="115"/>
      <c r="Z533" s="142"/>
    </row>
    <row r="535" customFormat="false" ht="13.9" hidden="false" customHeight="true" outlineLevel="0" collapsed="false">
      <c r="D535" s="28" t="s">
        <v>286</v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9"/>
      <c r="S535" s="28"/>
      <c r="T535" s="29"/>
      <c r="U535" s="28"/>
      <c r="V535" s="29"/>
      <c r="W535" s="28"/>
      <c r="X535" s="29"/>
      <c r="Y535" s="28"/>
      <c r="Z535" s="28"/>
    </row>
    <row r="536" customFormat="false" ht="13.9" hidden="false" customHeight="true" outlineLevel="0" collapsed="false">
      <c r="D536" s="130"/>
      <c r="E536" s="7"/>
      <c r="F536" s="7"/>
      <c r="G536" s="7" t="s">
        <v>1</v>
      </c>
      <c r="H536" s="7" t="s">
        <v>2</v>
      </c>
      <c r="I536" s="7" t="s">
        <v>3</v>
      </c>
      <c r="J536" s="7" t="s">
        <v>4</v>
      </c>
      <c r="K536" s="7" t="s">
        <v>5</v>
      </c>
      <c r="L536" s="7" t="s">
        <v>6</v>
      </c>
      <c r="M536" s="7" t="s">
        <v>7</v>
      </c>
      <c r="N536" s="7" t="s">
        <v>8</v>
      </c>
      <c r="O536" s="7" t="s">
        <v>9</v>
      </c>
      <c r="P536" s="7" t="s">
        <v>10</v>
      </c>
      <c r="Q536" s="7" t="s">
        <v>11</v>
      </c>
      <c r="R536" s="8" t="s">
        <v>12</v>
      </c>
      <c r="S536" s="7" t="s">
        <v>13</v>
      </c>
      <c r="T536" s="8" t="s">
        <v>14</v>
      </c>
      <c r="U536" s="7" t="s">
        <v>15</v>
      </c>
      <c r="V536" s="8" t="s">
        <v>16</v>
      </c>
      <c r="W536" s="7" t="s">
        <v>17</v>
      </c>
      <c r="X536" s="8" t="s">
        <v>18</v>
      </c>
      <c r="Y536" s="7" t="s">
        <v>19</v>
      </c>
      <c r="Z536" s="7" t="s">
        <v>20</v>
      </c>
    </row>
    <row r="537" customFormat="false" ht="13.9" hidden="false" customHeight="true" outlineLevel="0" collapsed="false">
      <c r="A537" s="1" t="n">
        <v>8</v>
      </c>
      <c r="B537" s="1" t="n">
        <v>6</v>
      </c>
      <c r="D537" s="132" t="s">
        <v>21</v>
      </c>
      <c r="E537" s="10" t="n">
        <v>111</v>
      </c>
      <c r="F537" s="10" t="s">
        <v>123</v>
      </c>
      <c r="G537" s="11" t="n">
        <v>0</v>
      </c>
      <c r="H537" s="11" t="n">
        <v>0</v>
      </c>
      <c r="I537" s="11" t="n">
        <v>0</v>
      </c>
      <c r="J537" s="11" t="n">
        <v>0</v>
      </c>
      <c r="K537" s="11" t="n">
        <v>0</v>
      </c>
      <c r="L537" s="11" t="n">
        <v>0</v>
      </c>
      <c r="M537" s="11" t="n">
        <v>0</v>
      </c>
      <c r="N537" s="11" t="n">
        <v>0</v>
      </c>
      <c r="O537" s="11" t="n">
        <v>0</v>
      </c>
      <c r="P537" s="11" t="n">
        <v>0</v>
      </c>
      <c r="Q537" s="11" t="n">
        <v>0</v>
      </c>
      <c r="R537" s="12" t="e">
        <f aca="false">Q537/$P537</f>
        <v>#DIV/0!</v>
      </c>
      <c r="S537" s="11" t="n">
        <v>0</v>
      </c>
      <c r="T537" s="12" t="e">
        <f aca="false">S537/$P537</f>
        <v>#DIV/0!</v>
      </c>
      <c r="U537" s="11" t="n">
        <v>0</v>
      </c>
      <c r="V537" s="12" t="e">
        <f aca="false">U537/$P537</f>
        <v>#DIV/0!</v>
      </c>
      <c r="W537" s="11" t="n">
        <v>0</v>
      </c>
      <c r="X537" s="12" t="e">
        <f aca="false">W537/$P537</f>
        <v>#DIV/0!</v>
      </c>
      <c r="Y537" s="11" t="n">
        <f aca="false">SUM(Y541:Y541)</f>
        <v>0</v>
      </c>
      <c r="Z537" s="11" t="n">
        <f aca="false">SUM(Z541:Z541)</f>
        <v>0</v>
      </c>
    </row>
    <row r="538" customFormat="false" ht="13.9" hidden="false" customHeight="true" outlineLevel="0" collapsed="false">
      <c r="A538" s="1" t="n">
        <v>8</v>
      </c>
      <c r="B538" s="1" t="n">
        <v>6</v>
      </c>
      <c r="D538" s="132" t="s">
        <v>21</v>
      </c>
      <c r="E538" s="10" t="n">
        <v>41</v>
      </c>
      <c r="F538" s="10" t="s">
        <v>23</v>
      </c>
      <c r="G538" s="11" t="n">
        <f aca="false">SUM(G542:G546)</f>
        <v>13652.03</v>
      </c>
      <c r="H538" s="11" t="n">
        <v>99049.39</v>
      </c>
      <c r="I538" s="11" t="n">
        <f aca="false">SUM(I542:I546)-I537</f>
        <v>99920</v>
      </c>
      <c r="J538" s="11" t="n">
        <f aca="false">SUM(J542:J546)-J537</f>
        <v>51253.74</v>
      </c>
      <c r="K538" s="11" t="n">
        <f aca="false">SUM(K542:K546)-K537</f>
        <v>10000</v>
      </c>
      <c r="L538" s="11" t="n">
        <f aca="false">SUM(L542:L546)-L537</f>
        <v>0</v>
      </c>
      <c r="M538" s="11" t="n">
        <f aca="false">SUM(M542:M546)-M537</f>
        <v>0</v>
      </c>
      <c r="N538" s="11" t="n">
        <f aca="false">SUM(N542:N546)-N537</f>
        <v>0</v>
      </c>
      <c r="O538" s="11" t="n">
        <f aca="false">SUM(O542:O546)-O537</f>
        <v>0</v>
      </c>
      <c r="P538" s="11" t="n">
        <f aca="false">SUM(P542:P546)-P537</f>
        <v>10000</v>
      </c>
      <c r="Q538" s="11" t="n">
        <f aca="false">SUM(Q542:Q546)-Q537</f>
        <v>0</v>
      </c>
      <c r="R538" s="12" t="n">
        <f aca="false">Q538/$P538</f>
        <v>0</v>
      </c>
      <c r="S538" s="11" t="n">
        <f aca="false">SUM(S542:S546)-S537</f>
        <v>0</v>
      </c>
      <c r="T538" s="12" t="n">
        <f aca="false">S538/$P538</f>
        <v>0</v>
      </c>
      <c r="U538" s="11" t="n">
        <f aca="false">SUM(U542:U546)-U537</f>
        <v>0</v>
      </c>
      <c r="V538" s="12" t="n">
        <f aca="false">U538/$P538</f>
        <v>0</v>
      </c>
      <c r="W538" s="11" t="n">
        <f aca="false">SUM(W542:W546)-W537</f>
        <v>0</v>
      </c>
      <c r="X538" s="12" t="n">
        <f aca="false">W538/$P538</f>
        <v>0</v>
      </c>
      <c r="Y538" s="11" t="n">
        <f aca="false">SUM(Y542:Y546)-Y537</f>
        <v>0</v>
      </c>
      <c r="Z538" s="11" t="n">
        <f aca="false">SUM(Z542:Z546)-Z537</f>
        <v>0</v>
      </c>
    </row>
    <row r="539" customFormat="false" ht="13.9" hidden="false" customHeight="true" outlineLevel="0" collapsed="false">
      <c r="A539" s="1" t="n">
        <v>8</v>
      </c>
      <c r="B539" s="1" t="n">
        <v>6</v>
      </c>
      <c r="D539" s="17"/>
      <c r="E539" s="18"/>
      <c r="F539" s="13" t="s">
        <v>113</v>
      </c>
      <c r="G539" s="14" t="n">
        <f aca="false">SUM(G537:G538)</f>
        <v>13652.03</v>
      </c>
      <c r="H539" s="14" t="n">
        <f aca="false">SUM(H537:H538)</f>
        <v>99049.39</v>
      </c>
      <c r="I539" s="14" t="n">
        <f aca="false">SUM(I537:I538)</f>
        <v>99920</v>
      </c>
      <c r="J539" s="14" t="n">
        <f aca="false">SUM(J537:J538)</f>
        <v>51253.74</v>
      </c>
      <c r="K539" s="14" t="n">
        <f aca="false">SUM(K537:K538)</f>
        <v>10000</v>
      </c>
      <c r="L539" s="14" t="n">
        <f aca="false">SUM(L537:L538)</f>
        <v>0</v>
      </c>
      <c r="M539" s="14" t="n">
        <f aca="false">SUM(M537:M538)</f>
        <v>0</v>
      </c>
      <c r="N539" s="14" t="n">
        <f aca="false">SUM(N537:N538)</f>
        <v>0</v>
      </c>
      <c r="O539" s="14" t="n">
        <f aca="false">SUM(O537:O538)</f>
        <v>0</v>
      </c>
      <c r="P539" s="14" t="n">
        <f aca="false">SUM(P537:P538)</f>
        <v>10000</v>
      </c>
      <c r="Q539" s="14" t="n">
        <f aca="false">SUM(Q537:Q538)</f>
        <v>0</v>
      </c>
      <c r="R539" s="15" t="n">
        <f aca="false">Q539/$P539</f>
        <v>0</v>
      </c>
      <c r="S539" s="14" t="n">
        <f aca="false">SUM(S537:S538)</f>
        <v>0</v>
      </c>
      <c r="T539" s="15" t="n">
        <f aca="false">S539/$P539</f>
        <v>0</v>
      </c>
      <c r="U539" s="14" t="n">
        <f aca="false">SUM(U537:U538)</f>
        <v>0</v>
      </c>
      <c r="V539" s="15" t="n">
        <f aca="false">U539/$P539</f>
        <v>0</v>
      </c>
      <c r="W539" s="14" t="n">
        <f aca="false">SUM(W537:W538)</f>
        <v>0</v>
      </c>
      <c r="X539" s="15" t="n">
        <f aca="false">W539/$P539</f>
        <v>0</v>
      </c>
      <c r="Y539" s="14" t="n">
        <f aca="false">SUM(Y537:Y538)</f>
        <v>0</v>
      </c>
      <c r="Z539" s="14" t="n">
        <f aca="false">SUM(Z537:Z538)</f>
        <v>0</v>
      </c>
    </row>
    <row r="541" customFormat="false" ht="13.9" hidden="false" customHeight="true" outlineLevel="0" collapsed="false">
      <c r="D541" s="1" t="s">
        <v>56</v>
      </c>
    </row>
    <row r="542" customFormat="false" ht="13.9" hidden="false" customHeight="true" outlineLevel="0" collapsed="false">
      <c r="D542" s="30" t="s">
        <v>287</v>
      </c>
      <c r="E542" s="39" t="s">
        <v>288</v>
      </c>
      <c r="F542" s="17"/>
      <c r="G542" s="40" t="n">
        <f aca="false">4320.43+110</f>
        <v>4430.43</v>
      </c>
      <c r="H542" s="40" t="n">
        <v>99049.39</v>
      </c>
      <c r="I542" s="40" t="n">
        <v>20000</v>
      </c>
      <c r="J542" s="40" t="n">
        <v>15964.89</v>
      </c>
      <c r="K542" s="40" t="n">
        <v>10000</v>
      </c>
      <c r="L542" s="40"/>
      <c r="M542" s="40"/>
      <c r="N542" s="40"/>
      <c r="O542" s="40"/>
      <c r="P542" s="40" t="n">
        <f aca="false">K542+SUM(L542:O542)</f>
        <v>10000</v>
      </c>
      <c r="Q542" s="40"/>
      <c r="R542" s="41" t="n">
        <f aca="false">Q542/$P542</f>
        <v>0</v>
      </c>
      <c r="S542" s="40"/>
      <c r="T542" s="41" t="n">
        <f aca="false">S542/$P542</f>
        <v>0</v>
      </c>
      <c r="U542" s="40"/>
      <c r="V542" s="41" t="n">
        <f aca="false">U542/$P542</f>
        <v>0</v>
      </c>
      <c r="W542" s="40"/>
      <c r="X542" s="42" t="n">
        <f aca="false">W542/$P542</f>
        <v>0</v>
      </c>
      <c r="Y542" s="40"/>
      <c r="Z542" s="43"/>
    </row>
    <row r="543" customFormat="false" ht="13.9" hidden="false" customHeight="true" outlineLevel="0" collapsed="false">
      <c r="D543" s="30"/>
      <c r="E543" s="52" t="s">
        <v>289</v>
      </c>
      <c r="F543" s="85"/>
      <c r="G543" s="54"/>
      <c r="H543" s="54"/>
      <c r="I543" s="54" t="n">
        <v>19920</v>
      </c>
      <c r="J543" s="54"/>
      <c r="K543" s="54"/>
      <c r="L543" s="54"/>
      <c r="M543" s="54"/>
      <c r="N543" s="54"/>
      <c r="O543" s="54"/>
      <c r="P543" s="54"/>
      <c r="Q543" s="54"/>
      <c r="R543" s="55"/>
      <c r="S543" s="54"/>
      <c r="T543" s="55"/>
      <c r="U543" s="54"/>
      <c r="V543" s="55"/>
      <c r="W543" s="54"/>
      <c r="X543" s="56"/>
      <c r="Y543" s="54"/>
      <c r="Z543" s="57"/>
    </row>
    <row r="544" customFormat="false" ht="13.9" hidden="false" customHeight="true" outlineLevel="0" collapsed="false">
      <c r="D544" s="143" t="s">
        <v>290</v>
      </c>
      <c r="E544" s="44" t="s">
        <v>291</v>
      </c>
      <c r="F544" s="82"/>
      <c r="G544" s="70" t="n">
        <v>3012</v>
      </c>
      <c r="H544" s="70"/>
      <c r="I544" s="70" t="n">
        <v>30000</v>
      </c>
      <c r="J544" s="70" t="n">
        <v>26384.85</v>
      </c>
      <c r="K544" s="70"/>
      <c r="L544" s="70"/>
      <c r="M544" s="70"/>
      <c r="N544" s="70"/>
      <c r="O544" s="70"/>
      <c r="P544" s="40" t="n">
        <f aca="false">K544+SUM(L544:O544)</f>
        <v>0</v>
      </c>
      <c r="Q544" s="70"/>
      <c r="R544" s="41" t="e">
        <f aca="false">Q544/$P544</f>
        <v>#DIV/0!</v>
      </c>
      <c r="S544" s="70"/>
      <c r="T544" s="41" t="e">
        <f aca="false">S544/$P544</f>
        <v>#DIV/0!</v>
      </c>
      <c r="U544" s="70"/>
      <c r="V544" s="41" t="e">
        <f aca="false">U544/$P544</f>
        <v>#DIV/0!</v>
      </c>
      <c r="W544" s="70"/>
      <c r="X544" s="42" t="e">
        <f aca="false">W544/$P544</f>
        <v>#DIV/0!</v>
      </c>
      <c r="Y544" s="70"/>
      <c r="Z544" s="48"/>
    </row>
    <row r="545" customFormat="false" ht="13.9" hidden="false" customHeight="true" outlineLevel="0" collapsed="false">
      <c r="D545" s="143"/>
      <c r="E545" s="44" t="s">
        <v>292</v>
      </c>
      <c r="F545" s="82"/>
      <c r="G545" s="70" t="n">
        <v>2129.6</v>
      </c>
      <c r="H545" s="70"/>
      <c r="I545" s="70" t="n">
        <v>30000</v>
      </c>
      <c r="J545" s="70" t="n">
        <v>8904</v>
      </c>
      <c r="K545" s="70"/>
      <c r="L545" s="70"/>
      <c r="M545" s="70"/>
      <c r="N545" s="70"/>
      <c r="O545" s="70"/>
      <c r="P545" s="70" t="n">
        <f aca="false">K545+SUM(L545:O545)</f>
        <v>0</v>
      </c>
      <c r="Q545" s="70"/>
      <c r="R545" s="71" t="e">
        <f aca="false">Q545/$P545</f>
        <v>#DIV/0!</v>
      </c>
      <c r="S545" s="70"/>
      <c r="T545" s="71" t="e">
        <f aca="false">S545/$P545</f>
        <v>#DIV/0!</v>
      </c>
      <c r="U545" s="70"/>
      <c r="V545" s="71" t="e">
        <f aca="false">U545/$P545</f>
        <v>#DIV/0!</v>
      </c>
      <c r="W545" s="70"/>
      <c r="X545" s="47" t="e">
        <f aca="false">W545/$P545</f>
        <v>#DIV/0!</v>
      </c>
      <c r="Y545" s="70"/>
      <c r="Z545" s="48"/>
    </row>
    <row r="546" customFormat="false" ht="13.9" hidden="false" customHeight="true" outlineLevel="0" collapsed="false">
      <c r="D546" s="143"/>
      <c r="E546" s="52" t="s">
        <v>293</v>
      </c>
      <c r="F546" s="85"/>
      <c r="G546" s="54" t="n">
        <v>4080</v>
      </c>
      <c r="H546" s="54"/>
      <c r="I546" s="54"/>
      <c r="J546" s="54"/>
      <c r="K546" s="54"/>
      <c r="L546" s="54"/>
      <c r="M546" s="54"/>
      <c r="N546" s="54"/>
      <c r="O546" s="54"/>
      <c r="P546" s="54" t="n">
        <f aca="false">K546+SUM(L546:O546)</f>
        <v>0</v>
      </c>
      <c r="Q546" s="54"/>
      <c r="R546" s="55" t="e">
        <f aca="false">Q546/$P546</f>
        <v>#DIV/0!</v>
      </c>
      <c r="S546" s="54"/>
      <c r="T546" s="55" t="e">
        <f aca="false">S546/$P546</f>
        <v>#DIV/0!</v>
      </c>
      <c r="U546" s="54"/>
      <c r="V546" s="55" t="e">
        <f aca="false">U546/$P546</f>
        <v>#DIV/0!</v>
      </c>
      <c r="W546" s="54"/>
      <c r="X546" s="56" t="e">
        <f aca="false">W546/$P546</f>
        <v>#DIV/0!</v>
      </c>
      <c r="Y546" s="54"/>
      <c r="Z546" s="57"/>
    </row>
    <row r="548" customFormat="false" ht="13.9" hidden="false" customHeight="true" outlineLevel="0" collapsed="false">
      <c r="D548" s="28" t="s">
        <v>294</v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9"/>
      <c r="S548" s="28"/>
      <c r="T548" s="29"/>
      <c r="U548" s="28"/>
      <c r="V548" s="29"/>
      <c r="W548" s="28"/>
      <c r="X548" s="29"/>
      <c r="Y548" s="28"/>
      <c r="Z548" s="28"/>
    </row>
    <row r="549" customFormat="false" ht="13.9" hidden="false" customHeight="true" outlineLevel="0" collapsed="false">
      <c r="D549" s="130"/>
      <c r="E549" s="7"/>
      <c r="F549" s="7"/>
      <c r="G549" s="7" t="s">
        <v>1</v>
      </c>
      <c r="H549" s="7" t="s">
        <v>2</v>
      </c>
      <c r="I549" s="7" t="s">
        <v>3</v>
      </c>
      <c r="J549" s="7" t="s">
        <v>4</v>
      </c>
      <c r="K549" s="7" t="s">
        <v>5</v>
      </c>
      <c r="L549" s="7" t="s">
        <v>6</v>
      </c>
      <c r="M549" s="7" t="s">
        <v>7</v>
      </c>
      <c r="N549" s="7" t="s">
        <v>8</v>
      </c>
      <c r="O549" s="7" t="s">
        <v>9</v>
      </c>
      <c r="P549" s="7" t="s">
        <v>10</v>
      </c>
      <c r="Q549" s="7" t="s">
        <v>11</v>
      </c>
      <c r="R549" s="8" t="s">
        <v>12</v>
      </c>
      <c r="S549" s="7" t="s">
        <v>13</v>
      </c>
      <c r="T549" s="8" t="s">
        <v>14</v>
      </c>
      <c r="U549" s="7" t="s">
        <v>15</v>
      </c>
      <c r="V549" s="8" t="s">
        <v>16</v>
      </c>
      <c r="W549" s="7" t="s">
        <v>17</v>
      </c>
      <c r="X549" s="8" t="s">
        <v>18</v>
      </c>
      <c r="Y549" s="7" t="s">
        <v>19</v>
      </c>
      <c r="Z549" s="7" t="s">
        <v>20</v>
      </c>
    </row>
    <row r="550" customFormat="false" ht="13.9" hidden="false" customHeight="true" outlineLevel="0" collapsed="false">
      <c r="A550" s="1" t="n">
        <v>8</v>
      </c>
      <c r="B550" s="1" t="n">
        <v>7</v>
      </c>
      <c r="D550" s="30" t="s">
        <v>21</v>
      </c>
      <c r="E550" s="10" t="n">
        <v>111</v>
      </c>
      <c r="F550" s="10" t="s">
        <v>46</v>
      </c>
      <c r="G550" s="11" t="n">
        <v>0</v>
      </c>
      <c r="H550" s="11" t="n">
        <v>0</v>
      </c>
      <c r="I550" s="11" t="n">
        <v>0</v>
      </c>
      <c r="J550" s="11" t="n">
        <v>0</v>
      </c>
      <c r="K550" s="11" t="n">
        <v>0</v>
      </c>
      <c r="L550" s="11" t="n">
        <v>0</v>
      </c>
      <c r="M550" s="11" t="n">
        <v>0</v>
      </c>
      <c r="N550" s="11" t="n">
        <v>0</v>
      </c>
      <c r="O550" s="11" t="n">
        <v>0</v>
      </c>
      <c r="P550" s="11" t="n">
        <v>0</v>
      </c>
      <c r="Q550" s="11" t="n">
        <v>0</v>
      </c>
      <c r="R550" s="12" t="e">
        <f aca="false">Q550/$P550</f>
        <v>#DIV/0!</v>
      </c>
      <c r="S550" s="11" t="n">
        <v>0</v>
      </c>
      <c r="T550" s="12" t="e">
        <f aca="false">S550/$P550</f>
        <v>#DIV/0!</v>
      </c>
      <c r="U550" s="11" t="n">
        <v>0</v>
      </c>
      <c r="V550" s="12" t="e">
        <f aca="false">U550/$P550</f>
        <v>#DIV/0!</v>
      </c>
      <c r="W550" s="11" t="n">
        <v>0</v>
      </c>
      <c r="X550" s="12" t="e">
        <f aca="false">W550/$P550</f>
        <v>#DIV/0!</v>
      </c>
      <c r="Y550" s="11" t="n">
        <v>0</v>
      </c>
      <c r="Z550" s="11" t="n">
        <v>0</v>
      </c>
    </row>
    <row r="551" customFormat="false" ht="13.9" hidden="false" customHeight="true" outlineLevel="0" collapsed="false">
      <c r="A551" s="1" t="n">
        <v>8</v>
      </c>
      <c r="B551" s="1" t="n">
        <v>7</v>
      </c>
      <c r="D551" s="30"/>
      <c r="E551" s="10" t="n">
        <v>41</v>
      </c>
      <c r="F551" s="10" t="s">
        <v>23</v>
      </c>
      <c r="G551" s="11" t="n">
        <f aca="false">SUM(G555:G555)</f>
        <v>41814.72</v>
      </c>
      <c r="H551" s="11" t="n">
        <v>5341.76</v>
      </c>
      <c r="I551" s="11" t="n">
        <f aca="false">SUM(I555:I557)-I550</f>
        <v>11000</v>
      </c>
      <c r="J551" s="11" t="n">
        <f aca="false">SUM(J555:J557)-J550</f>
        <v>4000</v>
      </c>
      <c r="K551" s="11" t="n">
        <f aca="false">SUM(K555:K557)-K550</f>
        <v>10000</v>
      </c>
      <c r="L551" s="11" t="n">
        <f aca="false">SUM(L555:L555)-L550</f>
        <v>0</v>
      </c>
      <c r="M551" s="11" t="n">
        <f aca="false">SUM(M555:M555)-M550</f>
        <v>0</v>
      </c>
      <c r="N551" s="11" t="n">
        <f aca="false">SUM(N555:N555)-N550</f>
        <v>0</v>
      </c>
      <c r="O551" s="11" t="n">
        <f aca="false">SUM(O555:O555)-O550</f>
        <v>0</v>
      </c>
      <c r="P551" s="11" t="n">
        <f aca="false">SUM(P555:P557)-P550</f>
        <v>10000</v>
      </c>
      <c r="Q551" s="11" t="n">
        <f aca="false">SUM(Q555:Q557)-Q550</f>
        <v>0</v>
      </c>
      <c r="R551" s="12" t="n">
        <f aca="false">Q551/$P551</f>
        <v>0</v>
      </c>
      <c r="S551" s="11" t="n">
        <f aca="false">SUM(S555:S557)-S550</f>
        <v>0</v>
      </c>
      <c r="T551" s="12" t="n">
        <f aca="false">S551/$P551</f>
        <v>0</v>
      </c>
      <c r="U551" s="11" t="n">
        <f aca="false">SUM(U555:U557)-U550</f>
        <v>0</v>
      </c>
      <c r="V551" s="12" t="n">
        <f aca="false">U551/$P551</f>
        <v>0</v>
      </c>
      <c r="W551" s="11" t="n">
        <f aca="false">SUM(W555:W557)-W550</f>
        <v>0</v>
      </c>
      <c r="X551" s="12" t="n">
        <f aca="false">W551/$P551</f>
        <v>0</v>
      </c>
      <c r="Y551" s="11" t="n">
        <f aca="false">SUM(Y555:Y555)</f>
        <v>0</v>
      </c>
      <c r="Z551" s="11" t="n">
        <f aca="false">SUM(Z555:Z555)</f>
        <v>0</v>
      </c>
    </row>
    <row r="552" customFormat="false" ht="13.9" hidden="false" customHeight="true" outlineLevel="0" collapsed="false">
      <c r="A552" s="1" t="n">
        <v>8</v>
      </c>
      <c r="B552" s="1" t="n">
        <v>7</v>
      </c>
      <c r="D552" s="17"/>
      <c r="E552" s="18"/>
      <c r="F552" s="13" t="s">
        <v>113</v>
      </c>
      <c r="G552" s="14" t="n">
        <f aca="false">SUM(G550:G551)</f>
        <v>41814.72</v>
      </c>
      <c r="H552" s="14" t="n">
        <f aca="false">SUM(H550:H551)</f>
        <v>5341.76</v>
      </c>
      <c r="I552" s="14" t="n">
        <f aca="false">SUM(I550:I551)</f>
        <v>11000</v>
      </c>
      <c r="J552" s="14" t="n">
        <f aca="false">SUM(J550:J551)</f>
        <v>4000</v>
      </c>
      <c r="K552" s="14" t="n">
        <f aca="false">SUM(K550:K551)</f>
        <v>10000</v>
      </c>
      <c r="L552" s="14" t="n">
        <f aca="false">SUM(L550:L551)</f>
        <v>0</v>
      </c>
      <c r="M552" s="14" t="n">
        <f aca="false">SUM(M550:M551)</f>
        <v>0</v>
      </c>
      <c r="N552" s="14" t="n">
        <f aca="false">SUM(N550:N551)</f>
        <v>0</v>
      </c>
      <c r="O552" s="14" t="n">
        <f aca="false">SUM(O550:O551)</f>
        <v>0</v>
      </c>
      <c r="P552" s="14" t="n">
        <f aca="false">SUM(P550:P551)</f>
        <v>10000</v>
      </c>
      <c r="Q552" s="14" t="n">
        <f aca="false">SUM(Q550:Q551)</f>
        <v>0</v>
      </c>
      <c r="R552" s="15" t="n">
        <f aca="false">Q552/$P552</f>
        <v>0</v>
      </c>
      <c r="S552" s="14" t="n">
        <f aca="false">SUM(S550:S551)</f>
        <v>0</v>
      </c>
      <c r="T552" s="15" t="n">
        <f aca="false">S552/$P552</f>
        <v>0</v>
      </c>
      <c r="U552" s="14" t="n">
        <f aca="false">SUM(U550:U551)</f>
        <v>0</v>
      </c>
      <c r="V552" s="15" t="n">
        <f aca="false">U552/$P552</f>
        <v>0</v>
      </c>
      <c r="W552" s="14" t="n">
        <f aca="false">SUM(W550:W551)</f>
        <v>0</v>
      </c>
      <c r="X552" s="15" t="n">
        <f aca="false">W552/$P552</f>
        <v>0</v>
      </c>
      <c r="Y552" s="14" t="n">
        <f aca="false">SUM(Y550:Y551)</f>
        <v>0</v>
      </c>
      <c r="Z552" s="14" t="n">
        <f aca="false">SUM(Z550:Z551)</f>
        <v>0</v>
      </c>
    </row>
    <row r="554" customFormat="false" ht="13.9" hidden="false" customHeight="true" outlineLevel="0" collapsed="false">
      <c r="D554" s="1" t="s">
        <v>56</v>
      </c>
    </row>
    <row r="555" customFormat="false" ht="13.9" hidden="false" customHeight="true" outlineLevel="0" collapsed="false">
      <c r="D555" s="30" t="s">
        <v>295</v>
      </c>
      <c r="E555" s="39" t="s">
        <v>296</v>
      </c>
      <c r="F555" s="17"/>
      <c r="G555" s="110" t="n">
        <v>41814.72</v>
      </c>
      <c r="H555" s="110"/>
      <c r="I555" s="110"/>
      <c r="J555" s="110"/>
      <c r="K555" s="110"/>
      <c r="L555" s="110"/>
      <c r="M555" s="110"/>
      <c r="N555" s="110"/>
      <c r="O555" s="110"/>
      <c r="P555" s="110" t="n">
        <f aca="false">K555+SUM(L555:O555)</f>
        <v>0</v>
      </c>
      <c r="Q555" s="110"/>
      <c r="R555" s="112" t="e">
        <f aca="false">Q555/$P555</f>
        <v>#DIV/0!</v>
      </c>
      <c r="S555" s="110"/>
      <c r="T555" s="112" t="e">
        <f aca="false">S555/$P555</f>
        <v>#DIV/0!</v>
      </c>
      <c r="U555" s="110"/>
      <c r="V555" s="112" t="e">
        <f aca="false">U555/$P555</f>
        <v>#DIV/0!</v>
      </c>
      <c r="W555" s="110"/>
      <c r="X555" s="113" t="e">
        <f aca="false">W555/$P555</f>
        <v>#DIV/0!</v>
      </c>
      <c r="Y555" s="40"/>
      <c r="Z555" s="43"/>
      <c r="AB555" s="144"/>
    </row>
    <row r="556" customFormat="false" ht="13.9" hidden="false" customHeight="true" outlineLevel="0" collapsed="false">
      <c r="D556" s="30" t="s">
        <v>295</v>
      </c>
      <c r="E556" s="44" t="s">
        <v>297</v>
      </c>
      <c r="F556" s="82"/>
      <c r="G556" s="70"/>
      <c r="H556" s="70" t="n">
        <v>5341.76</v>
      </c>
      <c r="I556" s="83" t="n">
        <v>3000</v>
      </c>
      <c r="J556" s="83" t="n">
        <v>4000</v>
      </c>
      <c r="K556" s="83"/>
      <c r="L556" s="83"/>
      <c r="M556" s="83"/>
      <c r="N556" s="83"/>
      <c r="O556" s="83"/>
      <c r="P556" s="83" t="n">
        <f aca="false">K556+SUM(L556:O556)</f>
        <v>0</v>
      </c>
      <c r="Q556" s="83"/>
      <c r="R556" s="84" t="e">
        <f aca="false">Q556/$P556</f>
        <v>#DIV/0!</v>
      </c>
      <c r="S556" s="83"/>
      <c r="T556" s="84" t="e">
        <f aca="false">S556/$P556</f>
        <v>#DIV/0!</v>
      </c>
      <c r="U556" s="83"/>
      <c r="V556" s="84" t="e">
        <f aca="false">U556/$P556</f>
        <v>#DIV/0!</v>
      </c>
      <c r="W556" s="83"/>
      <c r="X556" s="51" t="e">
        <f aca="false">W556/$P556</f>
        <v>#DIV/0!</v>
      </c>
      <c r="Y556" s="70"/>
      <c r="Z556" s="48"/>
      <c r="AB556" s="144"/>
    </row>
    <row r="557" customFormat="false" ht="13.9" hidden="false" customHeight="true" outlineLevel="0" collapsed="false">
      <c r="D557" s="30" t="s">
        <v>295</v>
      </c>
      <c r="E557" s="52" t="s">
        <v>298</v>
      </c>
      <c r="F557" s="85"/>
      <c r="G557" s="54"/>
      <c r="H557" s="54"/>
      <c r="I557" s="86" t="n">
        <v>8000</v>
      </c>
      <c r="J557" s="86"/>
      <c r="K557" s="86" t="n">
        <v>10000</v>
      </c>
      <c r="L557" s="86"/>
      <c r="M557" s="86"/>
      <c r="N557" s="86"/>
      <c r="O557" s="86"/>
      <c r="P557" s="86" t="n">
        <f aca="false">K557+SUM(L557:O557)</f>
        <v>10000</v>
      </c>
      <c r="Q557" s="86"/>
      <c r="R557" s="87" t="n">
        <f aca="false">Q557/$P557</f>
        <v>0</v>
      </c>
      <c r="S557" s="86"/>
      <c r="T557" s="87" t="n">
        <f aca="false">S557/$P557</f>
        <v>0</v>
      </c>
      <c r="U557" s="86"/>
      <c r="V557" s="87" t="n">
        <f aca="false">U557/$P557</f>
        <v>0</v>
      </c>
      <c r="W557" s="86"/>
      <c r="X557" s="88" t="n">
        <f aca="false">W557/$P557</f>
        <v>0</v>
      </c>
      <c r="Y557" s="54"/>
      <c r="Z557" s="57"/>
      <c r="AB557" s="144"/>
    </row>
    <row r="559" customFormat="false" ht="13.9" hidden="false" customHeight="true" outlineLevel="0" collapsed="false">
      <c r="D559" s="28" t="s">
        <v>299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9"/>
      <c r="S559" s="28"/>
      <c r="T559" s="29"/>
      <c r="U559" s="28"/>
      <c r="V559" s="29"/>
      <c r="W559" s="28"/>
      <c r="X559" s="29"/>
      <c r="Y559" s="28"/>
      <c r="Z559" s="28"/>
    </row>
    <row r="560" customFormat="false" ht="13.9" hidden="false" customHeight="true" outlineLevel="0" collapsed="false">
      <c r="D560" s="130"/>
      <c r="E560" s="7"/>
      <c r="F560" s="7"/>
      <c r="G560" s="7" t="s">
        <v>1</v>
      </c>
      <c r="H560" s="7" t="s">
        <v>2</v>
      </c>
      <c r="I560" s="7" t="s">
        <v>3</v>
      </c>
      <c r="J560" s="7" t="s">
        <v>4</v>
      </c>
      <c r="K560" s="7" t="s">
        <v>5</v>
      </c>
      <c r="L560" s="7" t="s">
        <v>6</v>
      </c>
      <c r="M560" s="7" t="s">
        <v>7</v>
      </c>
      <c r="N560" s="7" t="s">
        <v>8</v>
      </c>
      <c r="O560" s="7" t="s">
        <v>9</v>
      </c>
      <c r="P560" s="7" t="s">
        <v>10</v>
      </c>
      <c r="Q560" s="7" t="s">
        <v>11</v>
      </c>
      <c r="R560" s="8" t="s">
        <v>12</v>
      </c>
      <c r="S560" s="7" t="s">
        <v>13</v>
      </c>
      <c r="T560" s="8" t="s">
        <v>14</v>
      </c>
      <c r="U560" s="7" t="s">
        <v>15</v>
      </c>
      <c r="V560" s="8" t="s">
        <v>16</v>
      </c>
      <c r="W560" s="7" t="s">
        <v>17</v>
      </c>
      <c r="X560" s="8" t="s">
        <v>18</v>
      </c>
      <c r="Y560" s="7" t="s">
        <v>19</v>
      </c>
      <c r="Z560" s="7" t="s">
        <v>20</v>
      </c>
    </row>
    <row r="561" customFormat="false" ht="13.9" hidden="false" customHeight="true" outlineLevel="0" collapsed="false">
      <c r="A561" s="1" t="n">
        <v>8</v>
      </c>
      <c r="B561" s="1" t="n">
        <v>8</v>
      </c>
      <c r="D561" s="126" t="s">
        <v>21</v>
      </c>
      <c r="E561" s="10" t="n">
        <v>41</v>
      </c>
      <c r="F561" s="10" t="s">
        <v>23</v>
      </c>
      <c r="G561" s="11" t="n">
        <f aca="false">SUM(G565:G565)</f>
        <v>4392</v>
      </c>
      <c r="H561" s="11" t="n">
        <v>3024</v>
      </c>
      <c r="I561" s="11" t="n">
        <f aca="false">SUM(I565:I565)</f>
        <v>0</v>
      </c>
      <c r="J561" s="11" t="n">
        <f aca="false">SUM(J565:J565)</f>
        <v>1884</v>
      </c>
      <c r="K561" s="11" t="n">
        <f aca="false">SUM(K565:K565)</f>
        <v>12000</v>
      </c>
      <c r="L561" s="11" t="n">
        <f aca="false">SUM(L565:L565)</f>
        <v>0</v>
      </c>
      <c r="M561" s="11" t="n">
        <f aca="false">SUM(M565:M565)</f>
        <v>0</v>
      </c>
      <c r="N561" s="11" t="n">
        <f aca="false">SUM(N565:N565)</f>
        <v>0</v>
      </c>
      <c r="O561" s="11" t="n">
        <f aca="false">SUM(O565:O565)</f>
        <v>0</v>
      </c>
      <c r="P561" s="11" t="n">
        <f aca="false">SUM(P565:P565)</f>
        <v>12000</v>
      </c>
      <c r="Q561" s="11" t="n">
        <f aca="false">SUM(Q565:Q565)</f>
        <v>0</v>
      </c>
      <c r="R561" s="12" t="n">
        <f aca="false">Q561/$P561</f>
        <v>0</v>
      </c>
      <c r="S561" s="11" t="n">
        <f aca="false">SUM(S565:S565)</f>
        <v>0</v>
      </c>
      <c r="T561" s="12" t="n">
        <f aca="false">S561/$P561</f>
        <v>0</v>
      </c>
      <c r="U561" s="11" t="n">
        <f aca="false">SUM(U565:U565)</f>
        <v>0</v>
      </c>
      <c r="V561" s="12" t="n">
        <f aca="false">U561/$P561</f>
        <v>0</v>
      </c>
      <c r="W561" s="11" t="n">
        <f aca="false">SUM(W565:W565)</f>
        <v>0</v>
      </c>
      <c r="X561" s="12" t="n">
        <f aca="false">W561/$P561</f>
        <v>0</v>
      </c>
      <c r="Y561" s="11" t="n">
        <f aca="false">SUM(Y565:Y565)</f>
        <v>0</v>
      </c>
      <c r="Z561" s="11" t="n">
        <f aca="false">SUM(Z565:Z565)</f>
        <v>0</v>
      </c>
    </row>
    <row r="562" customFormat="false" ht="13.9" hidden="false" customHeight="true" outlineLevel="0" collapsed="false">
      <c r="A562" s="1" t="n">
        <v>8</v>
      </c>
      <c r="B562" s="1" t="n">
        <v>8</v>
      </c>
      <c r="D562" s="17"/>
      <c r="E562" s="18"/>
      <c r="F562" s="13" t="s">
        <v>113</v>
      </c>
      <c r="G562" s="14" t="n">
        <f aca="false">SUM(G561)</f>
        <v>4392</v>
      </c>
      <c r="H562" s="14" t="n">
        <f aca="false">SUM(H561)</f>
        <v>3024</v>
      </c>
      <c r="I562" s="14" t="n">
        <f aca="false">SUM(I561)</f>
        <v>0</v>
      </c>
      <c r="J562" s="14" t="n">
        <f aca="false">SUM(J561)</f>
        <v>1884</v>
      </c>
      <c r="K562" s="14" t="n">
        <f aca="false">SUM(K561)</f>
        <v>12000</v>
      </c>
      <c r="L562" s="14" t="n">
        <f aca="false">SUM(L561)</f>
        <v>0</v>
      </c>
      <c r="M562" s="14" t="n">
        <f aca="false">SUM(M561)</f>
        <v>0</v>
      </c>
      <c r="N562" s="14" t="n">
        <f aca="false">SUM(N561)</f>
        <v>0</v>
      </c>
      <c r="O562" s="14" t="n">
        <f aca="false">SUM(O561)</f>
        <v>0</v>
      </c>
      <c r="P562" s="14" t="n">
        <f aca="false">SUM(P561)</f>
        <v>12000</v>
      </c>
      <c r="Q562" s="14" t="n">
        <f aca="false">SUM(Q561)</f>
        <v>0</v>
      </c>
      <c r="R562" s="15" t="n">
        <f aca="false">Q562/$P562</f>
        <v>0</v>
      </c>
      <c r="S562" s="14" t="n">
        <f aca="false">SUM(S561)</f>
        <v>0</v>
      </c>
      <c r="T562" s="15" t="n">
        <f aca="false">S562/$P562</f>
        <v>0</v>
      </c>
      <c r="U562" s="14" t="n">
        <f aca="false">SUM(U561)</f>
        <v>0</v>
      </c>
      <c r="V562" s="15" t="n">
        <f aca="false">U562/$P562</f>
        <v>0</v>
      </c>
      <c r="W562" s="14" t="n">
        <f aca="false">SUM(W561)</f>
        <v>0</v>
      </c>
      <c r="X562" s="15" t="n">
        <f aca="false">W562/$P562</f>
        <v>0</v>
      </c>
      <c r="Y562" s="14" t="n">
        <f aca="false">SUM(Y561)</f>
        <v>0</v>
      </c>
      <c r="Z562" s="14" t="n">
        <f aca="false">SUM(Z561)</f>
        <v>0</v>
      </c>
    </row>
    <row r="564" customFormat="false" ht="13.9" hidden="false" customHeight="true" outlineLevel="0" collapsed="false">
      <c r="D564" s="1" t="s">
        <v>56</v>
      </c>
    </row>
    <row r="565" customFormat="false" ht="13.9" hidden="false" customHeight="true" outlineLevel="0" collapsed="false">
      <c r="D565" s="38" t="s">
        <v>300</v>
      </c>
      <c r="E565" s="108" t="s">
        <v>301</v>
      </c>
      <c r="F565" s="115"/>
      <c r="G565" s="117" t="n">
        <v>4392</v>
      </c>
      <c r="H565" s="117" t="n">
        <v>3024</v>
      </c>
      <c r="I565" s="116" t="n">
        <v>0</v>
      </c>
      <c r="J565" s="117" t="n">
        <v>1884</v>
      </c>
      <c r="K565" s="116" t="n">
        <v>12000</v>
      </c>
      <c r="L565" s="117"/>
      <c r="M565" s="117"/>
      <c r="N565" s="117"/>
      <c r="O565" s="117"/>
      <c r="P565" s="117" t="n">
        <f aca="false">K565+SUM(L565:O565)</f>
        <v>12000</v>
      </c>
      <c r="Q565" s="117"/>
      <c r="R565" s="118" t="n">
        <f aca="false">Q565/$P565</f>
        <v>0</v>
      </c>
      <c r="S565" s="117"/>
      <c r="T565" s="118" t="n">
        <f aca="false">S565/$P565</f>
        <v>0</v>
      </c>
      <c r="U565" s="117"/>
      <c r="V565" s="118" t="n">
        <f aca="false">U565/$P565</f>
        <v>0</v>
      </c>
      <c r="W565" s="117"/>
      <c r="X565" s="119" t="n">
        <f aca="false">W565/$P565</f>
        <v>0</v>
      </c>
      <c r="Y565" s="117"/>
      <c r="Z565" s="120"/>
    </row>
    <row r="567" customFormat="false" ht="13.9" hidden="false" customHeight="true" outlineLevel="0" collapsed="false">
      <c r="D567" s="19" t="s">
        <v>302</v>
      </c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20"/>
      <c r="S567" s="19"/>
      <c r="T567" s="20"/>
      <c r="U567" s="19"/>
      <c r="V567" s="20"/>
      <c r="W567" s="19"/>
      <c r="X567" s="20"/>
      <c r="Y567" s="19"/>
      <c r="Z567" s="19"/>
    </row>
    <row r="568" customFormat="false" ht="13.9" hidden="false" customHeight="true" outlineLevel="0" collapsed="false">
      <c r="D568" s="6"/>
      <c r="E568" s="6"/>
      <c r="F568" s="6"/>
      <c r="G568" s="7" t="s">
        <v>1</v>
      </c>
      <c r="H568" s="7" t="s">
        <v>2</v>
      </c>
      <c r="I568" s="7" t="s">
        <v>3</v>
      </c>
      <c r="J568" s="7" t="s">
        <v>4</v>
      </c>
      <c r="K568" s="7" t="s">
        <v>5</v>
      </c>
      <c r="L568" s="7" t="s">
        <v>6</v>
      </c>
      <c r="M568" s="7" t="s">
        <v>7</v>
      </c>
      <c r="N568" s="7" t="s">
        <v>8</v>
      </c>
      <c r="O568" s="7" t="s">
        <v>9</v>
      </c>
      <c r="P568" s="7" t="s">
        <v>10</v>
      </c>
      <c r="Q568" s="7" t="s">
        <v>11</v>
      </c>
      <c r="R568" s="8" t="s">
        <v>12</v>
      </c>
      <c r="S568" s="7" t="s">
        <v>13</v>
      </c>
      <c r="T568" s="8" t="s">
        <v>14</v>
      </c>
      <c r="U568" s="7" t="s">
        <v>15</v>
      </c>
      <c r="V568" s="8" t="s">
        <v>16</v>
      </c>
      <c r="W568" s="7" t="s">
        <v>17</v>
      </c>
      <c r="X568" s="8" t="s">
        <v>18</v>
      </c>
      <c r="Y568" s="7" t="s">
        <v>19</v>
      </c>
      <c r="Z568" s="7" t="s">
        <v>20</v>
      </c>
    </row>
    <row r="569" customFormat="false" ht="13.9" hidden="false" customHeight="true" outlineLevel="0" collapsed="false">
      <c r="A569" s="1" t="n">
        <v>9</v>
      </c>
      <c r="D569" s="21" t="s">
        <v>21</v>
      </c>
      <c r="E569" s="22" t="n">
        <v>71</v>
      </c>
      <c r="F569" s="22" t="s">
        <v>24</v>
      </c>
      <c r="G569" s="23" t="n">
        <f aca="false">G575</f>
        <v>0</v>
      </c>
      <c r="H569" s="23" t="n">
        <f aca="false">H575</f>
        <v>0</v>
      </c>
      <c r="I569" s="23" t="n">
        <f aca="false">I575</f>
        <v>0</v>
      </c>
      <c r="J569" s="23" t="n">
        <f aca="false">J575</f>
        <v>300</v>
      </c>
      <c r="K569" s="23" t="n">
        <f aca="false">K575</f>
        <v>3000</v>
      </c>
      <c r="L569" s="23" t="n">
        <f aca="false">L575</f>
        <v>0</v>
      </c>
      <c r="M569" s="23" t="n">
        <f aca="false">M575</f>
        <v>0</v>
      </c>
      <c r="N569" s="23" t="n">
        <f aca="false">N575</f>
        <v>0</v>
      </c>
      <c r="O569" s="23" t="n">
        <f aca="false">O575</f>
        <v>0</v>
      </c>
      <c r="P569" s="23" t="n">
        <f aca="false">P575</f>
        <v>3000</v>
      </c>
      <c r="Q569" s="23" t="n">
        <f aca="false">Q575</f>
        <v>0</v>
      </c>
      <c r="R569" s="24" t="n">
        <f aca="false">Q569/$P569</f>
        <v>0</v>
      </c>
      <c r="S569" s="23" t="n">
        <f aca="false">S575</f>
        <v>0</v>
      </c>
      <c r="T569" s="24" t="n">
        <f aca="false">S569/$P569</f>
        <v>0</v>
      </c>
      <c r="U569" s="23" t="n">
        <f aca="false">U575</f>
        <v>0</v>
      </c>
      <c r="V569" s="24" t="n">
        <f aca="false">U569/$P569</f>
        <v>0</v>
      </c>
      <c r="W569" s="23" t="n">
        <f aca="false">W575</f>
        <v>0</v>
      </c>
      <c r="X569" s="24" t="n">
        <f aca="false">W569/$P569</f>
        <v>0</v>
      </c>
      <c r="Y569" s="23" t="n">
        <f aca="false">Y575</f>
        <v>0</v>
      </c>
      <c r="Z569" s="23" t="n">
        <f aca="false">Z575</f>
        <v>0</v>
      </c>
    </row>
    <row r="570" customFormat="false" ht="13.9" hidden="false" customHeight="true" outlineLevel="0" collapsed="false">
      <c r="A570" s="1" t="n">
        <v>9</v>
      </c>
      <c r="D570" s="17"/>
      <c r="E570" s="18"/>
      <c r="F570" s="25" t="s">
        <v>113</v>
      </c>
      <c r="G570" s="26" t="n">
        <f aca="false">SUM(G569:G569)</f>
        <v>0</v>
      </c>
      <c r="H570" s="26" t="n">
        <f aca="false">SUM(H569:H569)</f>
        <v>0</v>
      </c>
      <c r="I570" s="26" t="n">
        <f aca="false">SUM(I569:I569)</f>
        <v>0</v>
      </c>
      <c r="J570" s="26" t="n">
        <f aca="false">SUM(J569:J569)</f>
        <v>300</v>
      </c>
      <c r="K570" s="26" t="n">
        <f aca="false">SUM(K569:K569)</f>
        <v>3000</v>
      </c>
      <c r="L570" s="26" t="n">
        <f aca="false">SUM(L569:L569)</f>
        <v>0</v>
      </c>
      <c r="M570" s="26" t="n">
        <f aca="false">SUM(M569:M569)</f>
        <v>0</v>
      </c>
      <c r="N570" s="26" t="n">
        <f aca="false">SUM(N569:N569)</f>
        <v>0</v>
      </c>
      <c r="O570" s="26" t="n">
        <f aca="false">SUM(O569:O569)</f>
        <v>0</v>
      </c>
      <c r="P570" s="26" t="n">
        <f aca="false">SUM(P569:P569)</f>
        <v>3000</v>
      </c>
      <c r="Q570" s="26" t="n">
        <f aca="false">SUM(Q569:Q569)</f>
        <v>0</v>
      </c>
      <c r="R570" s="27" t="n">
        <f aca="false">Q570/$P570</f>
        <v>0</v>
      </c>
      <c r="S570" s="26" t="n">
        <f aca="false">SUM(S569:S569)</f>
        <v>0</v>
      </c>
      <c r="T570" s="27" t="n">
        <f aca="false">S570/$P570</f>
        <v>0</v>
      </c>
      <c r="U570" s="26" t="n">
        <f aca="false">SUM(U569:U569)</f>
        <v>0</v>
      </c>
      <c r="V570" s="27" t="n">
        <f aca="false">U570/$P570</f>
        <v>0</v>
      </c>
      <c r="W570" s="26" t="n">
        <f aca="false">SUM(W569:W569)</f>
        <v>0</v>
      </c>
      <c r="X570" s="27" t="n">
        <f aca="false">W570/$P570</f>
        <v>0</v>
      </c>
      <c r="Y570" s="26" t="n">
        <f aca="false">SUM(Y569:Y569)</f>
        <v>0</v>
      </c>
      <c r="Z570" s="26" t="n">
        <f aca="false">SUM(Z569:Z569)</f>
        <v>0</v>
      </c>
    </row>
    <row r="572" customFormat="false" ht="13.9" hidden="false" customHeight="true" outlineLevel="0" collapsed="false">
      <c r="D572" s="60" t="s">
        <v>303</v>
      </c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1"/>
      <c r="S572" s="60"/>
      <c r="T572" s="61"/>
      <c r="U572" s="60"/>
      <c r="V572" s="61"/>
      <c r="W572" s="60"/>
      <c r="X572" s="61"/>
      <c r="Y572" s="60"/>
      <c r="Z572" s="60"/>
    </row>
    <row r="573" customFormat="false" ht="13.9" hidden="false" customHeight="true" outlineLevel="0" collapsed="false">
      <c r="D573" s="7" t="s">
        <v>32</v>
      </c>
      <c r="E573" s="7" t="s">
        <v>33</v>
      </c>
      <c r="F573" s="7" t="s">
        <v>34</v>
      </c>
      <c r="G573" s="7" t="s">
        <v>1</v>
      </c>
      <c r="H573" s="7" t="s">
        <v>2</v>
      </c>
      <c r="I573" s="7" t="s">
        <v>3</v>
      </c>
      <c r="J573" s="7" t="s">
        <v>4</v>
      </c>
      <c r="K573" s="7" t="s">
        <v>5</v>
      </c>
      <c r="L573" s="7" t="s">
        <v>6</v>
      </c>
      <c r="M573" s="7" t="s">
        <v>7</v>
      </c>
      <c r="N573" s="7" t="s">
        <v>8</v>
      </c>
      <c r="O573" s="7" t="s">
        <v>9</v>
      </c>
      <c r="P573" s="7" t="s">
        <v>10</v>
      </c>
      <c r="Q573" s="7" t="s">
        <v>11</v>
      </c>
      <c r="R573" s="8" t="s">
        <v>12</v>
      </c>
      <c r="S573" s="7" t="s">
        <v>13</v>
      </c>
      <c r="T573" s="8" t="s">
        <v>14</v>
      </c>
      <c r="U573" s="7" t="s">
        <v>15</v>
      </c>
      <c r="V573" s="8" t="s">
        <v>16</v>
      </c>
      <c r="W573" s="7" t="s">
        <v>17</v>
      </c>
      <c r="X573" s="8" t="s">
        <v>18</v>
      </c>
      <c r="Y573" s="7" t="s">
        <v>19</v>
      </c>
      <c r="Z573" s="7" t="s">
        <v>20</v>
      </c>
    </row>
    <row r="574" customFormat="false" ht="13.9" hidden="false" customHeight="true" outlineLevel="0" collapsed="false">
      <c r="A574" s="1" t="n">
        <v>9</v>
      </c>
      <c r="B574" s="1" t="n">
        <v>1</v>
      </c>
      <c r="D574" s="74" t="s">
        <v>117</v>
      </c>
      <c r="E574" s="10" t="n">
        <v>810</v>
      </c>
      <c r="F574" s="10" t="s">
        <v>304</v>
      </c>
      <c r="G574" s="11" t="n">
        <v>0</v>
      </c>
      <c r="H574" s="11" t="n">
        <v>0</v>
      </c>
      <c r="I574" s="11" t="n">
        <v>0</v>
      </c>
      <c r="J574" s="11" t="n">
        <v>300</v>
      </c>
      <c r="K574" s="11" t="n">
        <v>3000</v>
      </c>
      <c r="L574" s="11"/>
      <c r="M574" s="11"/>
      <c r="N574" s="11"/>
      <c r="O574" s="11"/>
      <c r="P574" s="11" t="n">
        <f aca="false">K574+SUM(L574:O574)</f>
        <v>3000</v>
      </c>
      <c r="Q574" s="11" t="n">
        <v>0</v>
      </c>
      <c r="R574" s="12" t="n">
        <f aca="false">Q574/$P574</f>
        <v>0</v>
      </c>
      <c r="S574" s="11" t="n">
        <v>0</v>
      </c>
      <c r="T574" s="12" t="n">
        <f aca="false">S574/$P574</f>
        <v>0</v>
      </c>
      <c r="U574" s="11" t="n">
        <v>0</v>
      </c>
      <c r="V574" s="12" t="n">
        <f aca="false">U574/$P574</f>
        <v>0</v>
      </c>
      <c r="W574" s="11"/>
      <c r="X574" s="12" t="n">
        <f aca="false">W574/$P574</f>
        <v>0</v>
      </c>
      <c r="Y574" s="11" t="n">
        <v>0</v>
      </c>
      <c r="Z574" s="11" t="n">
        <v>0</v>
      </c>
    </row>
    <row r="575" customFormat="false" ht="13.9" hidden="false" customHeight="true" outlineLevel="0" collapsed="false">
      <c r="A575" s="1" t="n">
        <v>9</v>
      </c>
      <c r="B575" s="1" t="n">
        <v>1</v>
      </c>
      <c r="D575" s="75" t="s">
        <v>21</v>
      </c>
      <c r="E575" s="35" t="n">
        <v>71</v>
      </c>
      <c r="F575" s="35" t="s">
        <v>24</v>
      </c>
      <c r="G575" s="36" t="n">
        <f aca="false">SUM(G574:G574)</f>
        <v>0</v>
      </c>
      <c r="H575" s="36" t="n">
        <f aca="false">SUM(H574:H574)</f>
        <v>0</v>
      </c>
      <c r="I575" s="36" t="n">
        <f aca="false">SUM(I574:I574)</f>
        <v>0</v>
      </c>
      <c r="J575" s="36" t="n">
        <f aca="false">SUM(J574:J574)</f>
        <v>300</v>
      </c>
      <c r="K575" s="36" t="n">
        <f aca="false">SUM(K574:K574)</f>
        <v>3000</v>
      </c>
      <c r="L575" s="36" t="n">
        <f aca="false">SUM(L574:L574)</f>
        <v>0</v>
      </c>
      <c r="M575" s="36" t="n">
        <f aca="false">SUM(M574:M574)</f>
        <v>0</v>
      </c>
      <c r="N575" s="36" t="n">
        <f aca="false">SUM(N574:N574)</f>
        <v>0</v>
      </c>
      <c r="O575" s="36" t="n">
        <f aca="false">SUM(O574:O574)</f>
        <v>0</v>
      </c>
      <c r="P575" s="36" t="n">
        <f aca="false">SUM(P574:P574)</f>
        <v>3000</v>
      </c>
      <c r="Q575" s="36" t="n">
        <f aca="false">SUM(Q574:Q574)</f>
        <v>0</v>
      </c>
      <c r="R575" s="37" t="n">
        <f aca="false">Q575/$P575</f>
        <v>0</v>
      </c>
      <c r="S575" s="36" t="n">
        <f aca="false">SUM(S574:S574)</f>
        <v>0</v>
      </c>
      <c r="T575" s="37" t="n">
        <f aca="false">S575/$P575</f>
        <v>0</v>
      </c>
      <c r="U575" s="36" t="n">
        <f aca="false">SUM(U574:U574)</f>
        <v>0</v>
      </c>
      <c r="V575" s="37" t="n">
        <f aca="false">U575/$P575</f>
        <v>0</v>
      </c>
      <c r="W575" s="36" t="n">
        <f aca="false">SUM(W574:W574)</f>
        <v>0</v>
      </c>
      <c r="X575" s="37" t="n">
        <f aca="false">W575/$P575</f>
        <v>0</v>
      </c>
      <c r="Y575" s="36" t="n">
        <f aca="false">SUM(Y574:Y574)</f>
        <v>0</v>
      </c>
      <c r="Z575" s="36" t="n">
        <f aca="false">SUM(Z574:Z574)</f>
        <v>0</v>
      </c>
    </row>
    <row r="576" customFormat="false" ht="13.9" hidden="false" customHeight="true" outlineLevel="0" collapsed="false">
      <c r="A576" s="1" t="n">
        <v>9</v>
      </c>
      <c r="B576" s="1" t="n">
        <v>1</v>
      </c>
      <c r="D576" s="77"/>
      <c r="E576" s="78"/>
      <c r="F576" s="13" t="s">
        <v>113</v>
      </c>
      <c r="G576" s="14" t="n">
        <f aca="false">SUM(G575:G575)</f>
        <v>0</v>
      </c>
      <c r="H576" s="14" t="n">
        <f aca="false">SUM(H575:H575)</f>
        <v>0</v>
      </c>
      <c r="I576" s="14" t="n">
        <f aca="false">SUM(I575:I575)</f>
        <v>0</v>
      </c>
      <c r="J576" s="14" t="n">
        <f aca="false">SUM(J575:J575)</f>
        <v>300</v>
      </c>
      <c r="K576" s="14" t="n">
        <f aca="false">SUM(K575:K575)</f>
        <v>3000</v>
      </c>
      <c r="L576" s="14" t="n">
        <f aca="false">SUM(L575:L575)</f>
        <v>0</v>
      </c>
      <c r="M576" s="14" t="n">
        <f aca="false">SUM(M575:M575)</f>
        <v>0</v>
      </c>
      <c r="N576" s="14" t="n">
        <f aca="false">SUM(N575:N575)</f>
        <v>0</v>
      </c>
      <c r="O576" s="14" t="n">
        <f aca="false">SUM(O575:O575)</f>
        <v>0</v>
      </c>
      <c r="P576" s="14" t="n">
        <f aca="false">SUM(P575:P575)</f>
        <v>3000</v>
      </c>
      <c r="Q576" s="14" t="n">
        <f aca="false">SUM(Q575:Q575)</f>
        <v>0</v>
      </c>
      <c r="R576" s="15" t="n">
        <f aca="false">Q576/$P576</f>
        <v>0</v>
      </c>
      <c r="S576" s="14" t="n">
        <f aca="false">SUM(S575:S575)</f>
        <v>0</v>
      </c>
      <c r="T576" s="15" t="n">
        <f aca="false">S576/$P576</f>
        <v>0</v>
      </c>
      <c r="U576" s="14" t="n">
        <f aca="false">SUM(U575:U575)</f>
        <v>0</v>
      </c>
      <c r="V576" s="15" t="n">
        <f aca="false">U576/$P576</f>
        <v>0</v>
      </c>
      <c r="W576" s="14" t="n">
        <f aca="false">SUM(W575:W575)</f>
        <v>0</v>
      </c>
      <c r="X576" s="15" t="n">
        <f aca="false">W576/$P576</f>
        <v>0</v>
      </c>
      <c r="Y576" s="14" t="n">
        <f aca="false">SUM(Y575:Y575)</f>
        <v>0</v>
      </c>
      <c r="Z576" s="14" t="n">
        <f aca="false">SUM(Z575:Z575)</f>
        <v>0</v>
      </c>
    </row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59">
    <mergeCell ref="D3:D16"/>
    <mergeCell ref="D19:Z19"/>
    <mergeCell ref="D21:D23"/>
    <mergeCell ref="D26:Z26"/>
    <mergeCell ref="D28:D30"/>
    <mergeCell ref="D33:Z33"/>
    <mergeCell ref="D35:D37"/>
    <mergeCell ref="D43:Z43"/>
    <mergeCell ref="D45:D46"/>
    <mergeCell ref="D48:D51"/>
    <mergeCell ref="D57:Z57"/>
    <mergeCell ref="D59:D61"/>
    <mergeCell ref="D67:Z67"/>
    <mergeCell ref="D69:D70"/>
    <mergeCell ref="D80:Z80"/>
    <mergeCell ref="D82:D84"/>
    <mergeCell ref="D97:Z97"/>
    <mergeCell ref="D103:Z103"/>
    <mergeCell ref="D105:D107"/>
    <mergeCell ref="D109:D112"/>
    <mergeCell ref="D118:Z118"/>
    <mergeCell ref="D127:Z127"/>
    <mergeCell ref="D138:Z138"/>
    <mergeCell ref="D140:D142"/>
    <mergeCell ref="D146:Z146"/>
    <mergeCell ref="D148:D150"/>
    <mergeCell ref="D160:D161"/>
    <mergeCell ref="D178:D179"/>
    <mergeCell ref="D184:D187"/>
    <mergeCell ref="D201:D202"/>
    <mergeCell ref="D219:D222"/>
    <mergeCell ref="D236:D239"/>
    <mergeCell ref="D244:D246"/>
    <mergeCell ref="D251:D252"/>
    <mergeCell ref="D262:D264"/>
    <mergeCell ref="D274:D275"/>
    <mergeCell ref="D290:D292"/>
    <mergeCell ref="D317:D318"/>
    <mergeCell ref="D320:D322"/>
    <mergeCell ref="D330:D331"/>
    <mergeCell ref="D336:D337"/>
    <mergeCell ref="D344:D346"/>
    <mergeCell ref="D379:D380"/>
    <mergeCell ref="D391:D392"/>
    <mergeCell ref="D426:D428"/>
    <mergeCell ref="D433:D435"/>
    <mergeCell ref="D440:D442"/>
    <mergeCell ref="D444:D447"/>
    <mergeCell ref="D468:D469"/>
    <mergeCell ref="D482:D483"/>
    <mergeCell ref="D492:D493"/>
    <mergeCell ref="D498:D499"/>
    <mergeCell ref="D514:D518"/>
    <mergeCell ref="D522:D523"/>
    <mergeCell ref="D529:D531"/>
    <mergeCell ref="D542:D543"/>
    <mergeCell ref="D544:D546"/>
    <mergeCell ref="D550:D551"/>
    <mergeCell ref="D555:D557"/>
  </mergeCells>
  <printOptions headings="false" gridLines="false" gridLinesSet="true" horizontalCentered="true" verticalCentered="false"/>
  <pageMargins left="0.236111111111111" right="0.236111111111111" top="0.3" bottom="0.3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2" manualBreakCount="12">
    <brk id="18" man="true" max="16383" min="0"/>
    <brk id="79" man="true" max="16383" min="0"/>
    <brk id="145" man="true" max="16383" min="0"/>
    <brk id="175" man="true" max="16383" min="0"/>
    <brk id="198" man="true" max="16383" min="0"/>
    <brk id="233" man="true" max="16383" min="0"/>
    <brk id="294" man="true" max="16383" min="0"/>
    <brk id="327" man="true" max="16383" min="0"/>
    <brk id="423" man="true" max="16383" min="0"/>
    <brk id="479" man="true" max="16383" min="0"/>
    <brk id="547" man="true" max="16383" min="0"/>
    <brk id="566" man="true" max="16383" min="0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31"/>
  <sheetViews>
    <sheetView showFormulas="false" showGridLines="true" showRowColHeaders="true" showZeros="true" rightToLeft="false" tabSelected="false" showOutlineSymbols="true" defaultGridColor="false" view="normal" topLeftCell="A1" colorId="22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45" width="16.36"/>
    <col collapsed="false" customWidth="true" hidden="false" outlineLevel="0" max="2" min="2" style="145" width="17.57"/>
    <col collapsed="false" customWidth="true" hidden="false" outlineLevel="0" max="64" min="3" style="146" width="8.65"/>
  </cols>
  <sheetData>
    <row r="1" customFormat="false" ht="12.8" hidden="false" customHeight="false" outlineLevel="0" collapsed="false">
      <c r="A1" s="145" t="s">
        <v>305</v>
      </c>
      <c r="B1" s="145" t="s">
        <v>306</v>
      </c>
    </row>
    <row r="2" customFormat="false" ht="12.8" hidden="false" customHeight="false" outlineLevel="0" collapsed="false">
      <c r="A2" s="145" t="s">
        <v>1</v>
      </c>
      <c r="B2" s="145" t="s">
        <v>307</v>
      </c>
    </row>
    <row r="3" customFormat="false" ht="12.8" hidden="false" customHeight="false" outlineLevel="0" collapsed="false">
      <c r="A3" s="145" t="s">
        <v>2</v>
      </c>
      <c r="B3" s="145" t="s">
        <v>308</v>
      </c>
    </row>
    <row r="4" customFormat="false" ht="12.8" hidden="false" customHeight="false" outlineLevel="0" collapsed="false">
      <c r="A4" s="145" t="s">
        <v>3</v>
      </c>
      <c r="B4" s="145" t="s">
        <v>309</v>
      </c>
    </row>
    <row r="5" customFormat="false" ht="12.8" hidden="false" customHeight="false" outlineLevel="0" collapsed="false">
      <c r="A5" s="145" t="s">
        <v>4</v>
      </c>
      <c r="B5" s="145" t="s">
        <v>310</v>
      </c>
    </row>
    <row r="6" customFormat="false" ht="12.8" hidden="false" customHeight="false" outlineLevel="0" collapsed="false">
      <c r="A6" s="145" t="s">
        <v>5</v>
      </c>
      <c r="B6" s="145" t="s">
        <v>311</v>
      </c>
    </row>
    <row r="7" customFormat="false" ht="12.8" hidden="false" customHeight="false" outlineLevel="0" collapsed="false">
      <c r="A7" s="145" t="s">
        <v>19</v>
      </c>
      <c r="B7" s="145" t="s">
        <v>311</v>
      </c>
    </row>
    <row r="8" customFormat="false" ht="12.8" hidden="false" customHeight="false" outlineLevel="0" collapsed="false">
      <c r="A8" s="145" t="s">
        <v>20</v>
      </c>
      <c r="B8" s="145" t="s">
        <v>312</v>
      </c>
    </row>
    <row r="9" customFormat="false" ht="12.8" hidden="false" customHeight="false" outlineLevel="0" collapsed="false">
      <c r="A9" s="145" t="s">
        <v>313</v>
      </c>
      <c r="B9" s="145" t="s">
        <v>314</v>
      </c>
    </row>
    <row r="10" customFormat="false" ht="12.8" hidden="false" customHeight="false" outlineLevel="0" collapsed="false">
      <c r="A10" s="145" t="s">
        <v>315</v>
      </c>
      <c r="B10" s="145" t="s">
        <v>316</v>
      </c>
    </row>
    <row r="11" customFormat="false" ht="12.8" hidden="false" customHeight="false" outlineLevel="0" collapsed="false">
      <c r="A11" s="145" t="s">
        <v>317</v>
      </c>
      <c r="B11" s="145" t="s">
        <v>318</v>
      </c>
    </row>
    <row r="12" customFormat="false" ht="12.8" hidden="false" customHeight="false" outlineLevel="0" collapsed="false">
      <c r="A12" s="145" t="s">
        <v>81</v>
      </c>
      <c r="B12" s="145" t="s">
        <v>319</v>
      </c>
    </row>
    <row r="13" customFormat="false" ht="12.8" hidden="false" customHeight="false" outlineLevel="0" collapsed="false">
      <c r="A13" s="145" t="s">
        <v>33</v>
      </c>
      <c r="B13" s="145" t="s">
        <v>320</v>
      </c>
    </row>
    <row r="14" customFormat="false" ht="12.8" hidden="false" customHeight="false" outlineLevel="0" collapsed="false">
      <c r="A14" s="145" t="s">
        <v>321</v>
      </c>
      <c r="B14" s="145" t="s">
        <v>209</v>
      </c>
    </row>
    <row r="15" customFormat="false" ht="12.8" hidden="false" customHeight="false" outlineLevel="0" collapsed="false">
      <c r="A15" s="145" t="s">
        <v>32</v>
      </c>
      <c r="B15" s="145" t="s">
        <v>322</v>
      </c>
    </row>
    <row r="16" customFormat="false" ht="12.8" hidden="false" customHeight="false" outlineLevel="0" collapsed="false">
      <c r="A16" s="145" t="s">
        <v>323</v>
      </c>
      <c r="B16" s="145" t="s">
        <v>324</v>
      </c>
    </row>
    <row r="17" customFormat="false" ht="12.8" hidden="false" customHeight="false" outlineLevel="0" collapsed="false">
      <c r="A17" s="145" t="s">
        <v>325</v>
      </c>
      <c r="B17" s="145" t="s">
        <v>326</v>
      </c>
    </row>
    <row r="18" customFormat="false" ht="12.8" hidden="false" customHeight="false" outlineLevel="0" collapsed="false">
      <c r="A18" s="145" t="s">
        <v>327</v>
      </c>
      <c r="B18" s="145" t="s">
        <v>328</v>
      </c>
    </row>
    <row r="19" customFormat="false" ht="12.8" hidden="false" customHeight="false" outlineLevel="0" collapsed="false">
      <c r="A19" s="145" t="s">
        <v>329</v>
      </c>
      <c r="B19" s="145" t="s">
        <v>330</v>
      </c>
    </row>
    <row r="20" customFormat="false" ht="12.8" hidden="false" customHeight="false" outlineLevel="0" collapsed="false">
      <c r="A20" s="145" t="s">
        <v>107</v>
      </c>
      <c r="B20" s="145" t="s">
        <v>331</v>
      </c>
    </row>
    <row r="21" customFormat="false" ht="12.8" hidden="false" customHeight="false" outlineLevel="0" collapsed="false">
      <c r="A21" s="145" t="s">
        <v>108</v>
      </c>
      <c r="B21" s="145" t="s">
        <v>332</v>
      </c>
    </row>
    <row r="22" customFormat="false" ht="12.8" hidden="false" customHeight="false" outlineLevel="0" collapsed="false">
      <c r="A22" s="145" t="s">
        <v>109</v>
      </c>
      <c r="B22" s="145" t="s">
        <v>333</v>
      </c>
    </row>
    <row r="23" customFormat="false" ht="12.8" hidden="false" customHeight="false" outlineLevel="0" collapsed="false">
      <c r="A23" s="145" t="s">
        <v>49</v>
      </c>
      <c r="B23" s="145" t="s">
        <v>334</v>
      </c>
    </row>
    <row r="24" customFormat="false" ht="12.8" hidden="false" customHeight="false" outlineLevel="0" collapsed="false">
      <c r="A24" s="145" t="s">
        <v>234</v>
      </c>
      <c r="B24" s="145" t="s">
        <v>335</v>
      </c>
    </row>
    <row r="25" customFormat="false" ht="12.8" hidden="false" customHeight="false" outlineLevel="0" collapsed="false">
      <c r="A25" s="145" t="s">
        <v>336</v>
      </c>
      <c r="B25" s="145" t="s">
        <v>337</v>
      </c>
    </row>
    <row r="26" customFormat="false" ht="12.8" hidden="false" customHeight="false" outlineLevel="0" collapsed="false">
      <c r="A26" s="145" t="s">
        <v>338</v>
      </c>
      <c r="B26" s="145" t="s">
        <v>339</v>
      </c>
    </row>
    <row r="27" customFormat="false" ht="12.8" hidden="false" customHeight="false" outlineLevel="0" collapsed="false">
      <c r="A27" s="145" t="s">
        <v>340</v>
      </c>
      <c r="B27" s="145" t="s">
        <v>341</v>
      </c>
    </row>
    <row r="28" customFormat="false" ht="12.8" hidden="false" customHeight="false" outlineLevel="0" collapsed="false">
      <c r="A28" s="145" t="s">
        <v>342</v>
      </c>
      <c r="B28" s="145" t="s">
        <v>343</v>
      </c>
    </row>
    <row r="29" customFormat="false" ht="12.8" hidden="false" customHeight="false" outlineLevel="0" collapsed="false">
      <c r="A29" s="145" t="s">
        <v>344</v>
      </c>
      <c r="B29" s="145" t="s">
        <v>345</v>
      </c>
    </row>
    <row r="30" customFormat="false" ht="12.8" hidden="false" customHeight="false" outlineLevel="0" collapsed="false">
      <c r="A30" s="145" t="s">
        <v>346</v>
      </c>
      <c r="B30" s="145" t="s">
        <v>347</v>
      </c>
    </row>
    <row r="31" customFormat="false" ht="12.8" hidden="false" customHeight="false" outlineLevel="0" collapsed="false">
      <c r="A31" s="145" t="s">
        <v>348</v>
      </c>
      <c r="B31" s="145" t="s">
        <v>349</v>
      </c>
    </row>
  </sheetData>
  <printOptions headings="false" gridLines="false" gridLinesSet="true" horizontalCentered="false" verticalCentered="false"/>
  <pageMargins left="0.196527777777778" right="0" top="0" bottom="0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5345</TotalTime>
  <Application>LibreOffice/7.4.5.1$Linux_X86_64 LibreOffice_project/40$Build-1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Zmeny:
1 - východzí návrh - 29. 11. 2021</dc:description>
  <cp:keywords>rozpočet 2022 2023 2024 obec Nesluša návrh č. 1</cp:keywords>
  <dc:language>sk-SK</dc:language>
  <cp:lastModifiedBy>Matej Tabaček</cp:lastModifiedBy>
  <dcterms:modified xsi:type="dcterms:W3CDTF">2023-02-15T13:38:52Z</dcterms:modified>
  <cp:revision>348</cp:revision>
  <dc:subject>Návrh rozpočtu na rok 2022</dc:subject>
  <dc:title>Rozpočet 2022 - 2024 Obec Nesluša (návrh č. 1)</dc:title>
</cp:coreProperties>
</file>