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E74" authorId="0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+ učebnice, preplatok 2014</t>
        </r>
      </text>
    </comment>
    <comment ref="G108" authorId="0">
      <text>
        <r>
          <rPr>
            <sz val="11"/>
            <color rgb="FF000000"/>
            <rFont val="Calibri"/>
            <family val="0"/>
            <charset val="238"/>
          </rPr>
          <t xml:space="preserve">K 1. decembru nebol schválený záverečný účet 2016 (prebytok 188 433)</t>
        </r>
      </text>
    </comment>
    <comment ref="G109" authorId="0">
      <text>
        <r>
          <rPr>
            <sz val="11"/>
            <color rgb="FF000000"/>
            <rFont val="Calibri"/>
            <family val="0"/>
            <charset val="238"/>
          </rPr>
          <t xml:space="preserve">Rezervný fond nebol v roku 2016 čerpaný (zostatok 6 887)</t>
        </r>
      </text>
    </comment>
    <comment ref="H109" authorId="0">
      <text>
        <r>
          <rPr>
            <sz val="11"/>
            <color rgb="FF000000"/>
            <rFont val="Calibri"/>
            <family val="0"/>
            <charset val="238"/>
          </rPr>
          <t xml:space="preserve">Použitie časti rezervného fondu z rokov 2014-2016 na kapitálové výdavky v roku 2017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F97" authorId="0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Pre zjednodušenie porovnania sú položky 610, 620 a 630 zo starých rokov presunuté do položky 640</t>
        </r>
      </text>
    </comment>
    <comment ref="F101" authorId="0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Pre zjednodušenie porovnania sú položky 610, 620 a 630 zo starých rokov presunuté do položky 640</t>
        </r>
      </text>
    </comment>
    <comment ref="K471" authorId="0">
      <text>
        <r>
          <rPr>
            <sz val="11"/>
            <color rgb="FF000000"/>
            <rFont val="Calibri"/>
            <family val="0"/>
            <charset val="238"/>
          </rPr>
          <t xml:space="preserve">Spolufinancovanie 5 %</t>
        </r>
      </text>
    </comment>
  </commentList>
</comments>
</file>

<file path=xl/sharedStrings.xml><?xml version="1.0" encoding="utf-8"?>
<sst xmlns="http://schemas.openxmlformats.org/spreadsheetml/2006/main" count="1366" uniqueCount="333">
  <si>
    <t xml:space="preserve">SUMÁR PRÍJMOV</t>
  </si>
  <si>
    <t xml:space="preserve">2014 S</t>
  </si>
  <si>
    <t xml:space="preserve">2015 S</t>
  </si>
  <si>
    <t xml:space="preserve">2016 R</t>
  </si>
  <si>
    <t xml:space="preserve">2016 OS</t>
  </si>
  <si>
    <t xml:space="preserve">2017 N</t>
  </si>
  <si>
    <t xml:space="preserve">2018 N</t>
  </si>
  <si>
    <t xml:space="preserve">2019 N</t>
  </si>
  <si>
    <t xml:space="preserve">Zdroj krytia</t>
  </si>
  <si>
    <t xml:space="preserve">Dotácie</t>
  </si>
  <si>
    <t xml:space="preserve">Vlastné zdroje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</si>
  <si>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</si>
  <si>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</si>
  <si>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</si>
  <si>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</si>
  <si>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</si>
  <si>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</si>
  <si>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Zdroj</t>
  </si>
  <si>
    <t xml:space="preserve">Celkové výdavky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</si>
  <si>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</si>
  <si>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</si>
  <si>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</si>
  <si>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</si>
  <si>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</si>
  <si>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</si>
  <si>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</si>
  <si>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</si>
  <si>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</si>
  <si>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</si>
  <si>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</si>
  <si>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</si>
  <si>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</si>
  <si>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</si>
  <si>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</si>
  <si>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</si>
  <si>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</si>
  <si>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</si>
  <si>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</si>
  <si>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</si>
  <si>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</si>
  <si>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</si>
  <si>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</si>
  <si>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</si>
  <si>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</si>
  <si>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</si>
  <si>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</si>
  <si>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</si>
  <si>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</si>
  <si>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</si>
  <si>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Vodovodný materiál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</si>
  <si>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</si>
  <si>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</si>
  <si>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</si>
  <si>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</si>
  <si>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</si>
  <si>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</si>
  <si>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</si>
  <si>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</si>
  <si>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</si>
  <si>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</si>
  <si>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Granty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</si>
  <si>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</si>
  <si>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</si>
  <si>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</si>
  <si>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</si>
  <si>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</si>
  <si>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</si>
  <si>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</si>
  <si>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</si>
  <si>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</si>
  <si>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</si>
  <si>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</si>
  <si>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</si>
  <si>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</si>
  <si>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</si>
  <si>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</si>
  <si>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</si>
  <si>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</si>
  <si>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</si>
  <si>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Aktivačné práce</t>
  </si>
  <si>
    <t xml:space="preserve">Regionálny rozvoj ESF</t>
  </si>
  <si>
    <t xml:space="preserve">Chránená dielňa ESF</t>
  </si>
  <si>
    <t xml:space="preserve">Zberný dvor</t>
  </si>
  <si>
    <t xml:space="preserve">Zateplenie škôlky</t>
  </si>
  <si>
    <t xml:space="preserve">Kamerový systém/WC ZŠ</t>
  </si>
  <si>
    <t xml:space="preserve">Zdroj kytia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</si>
  <si>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</si>
  <si>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</si>
  <si>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</si>
  <si>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</si>
  <si>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</si>
  <si>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Úver na rýpadlo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</si>
  <si>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</si>
  <si>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</si>
  <si>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</si>
  <si>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</si>
  <si>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</si>
  <si>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</si>
  <si>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</si>
  <si>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</si>
  <si>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</si>
  <si>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</si>
  <si>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</si>
  <si>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</si>
  <si>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</si>
  <si>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</si>
  <si>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</si>
  <si>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</si>
  <si>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</si>
  <si>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</si>
  <si>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</si>
  <si>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</si>
  <si>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</si>
  <si>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</si>
  <si>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</si>
  <si>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DCOM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</si>
  <si>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</si>
  <si>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</si>
  <si>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</si>
  <si>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</si>
  <si>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</si>
  <si>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</si>
  <si>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</si>
  <si>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</si>
  <si>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</si>
  <si>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</si>
  <si>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</si>
  <si>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Štátna dotácia</t>
  </si>
  <si>
    <t xml:space="preserve">Podprogram 1.2 Spoločný obecný úrad</t>
  </si>
  <si>
    <t xml:space="preserve">09.1.1.1</t>
  </si>
  <si>
    <t xml:space="preserve">Mzdy MŠ Nesluša</t>
  </si>
  <si>
    <t xml:space="preserve">09.1.2.1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</si>
  <si>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</si>
  <si>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</si>
  <si>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</si>
  <si>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</si>
  <si>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</si>
  <si>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</si>
  <si>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 dreva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</si>
  <si>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</si>
  <si>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</si>
  <si>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</si>
  <si>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</si>
  <si>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</si>
  <si>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</si>
  <si>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</si>
  <si>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</si>
  <si>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</si>
  <si>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</si>
  <si>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</si>
  <si>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</si>
  <si>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</si>
  <si>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</si>
  <si>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</si>
  <si>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</si>
  <si>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</si>
  <si>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</si>
  <si>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</si>
  <si>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</si>
  <si>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</si>
  <si>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</si>
  <si>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</si>
  <si>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</si>
  <si>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</si>
  <si>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</si>
  <si>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</si>
  <si>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</si>
  <si>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</si>
  <si>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</si>
  <si>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</si>
  <si>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</si>
  <si>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Prvok 5.1.3 Verejné osvetlenie</t>
  </si>
  <si>
    <t xml:space="preserve">06.4.0</t>
  </si>
  <si>
    <t xml:space="preserve">Dohoda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</si>
  <si>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</si>
  <si>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</si>
  <si>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</si>
  <si>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</si>
  <si>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</si>
  <si>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</si>
  <si>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</si>
  <si>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</si>
  <si>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</si>
  <si>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</si>
  <si>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</si>
  <si>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1AC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</si>
  <si>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</si>
  <si>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</si>
  <si>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</si>
  <si>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</si>
  <si>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</si>
  <si>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</si>
  <si>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</si>
  <si>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</si>
  <si>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</si>
  <si>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Nerozdelené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</si>
  <si>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</si>
  <si>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</si>
  <si>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</si>
  <si>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</si>
  <si>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</si>
  <si>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</si>
  <si>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</si>
  <si>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670. výročie obce</t>
  </si>
  <si>
    <t xml:space="preserve">Hody a iné podujatia</t>
  </si>
  <si>
    <t xml:space="preserve">Knihy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</si>
  <si>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</si>
  <si>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</si>
  <si>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</si>
  <si>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</si>
  <si>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</si>
  <si>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</si>
  <si>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Klub invalidov</t>
  </si>
  <si>
    <t xml:space="preserve">Červený kríž</t>
  </si>
  <si>
    <t xml:space="preserve">Priatelia Kysúc</t>
  </si>
  <si>
    <t xml:space="preserve">Jednota dôchodcov</t>
  </si>
  <si>
    <t xml:space="preserve">Cirkev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</si>
  <si>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</si>
  <si>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</si>
  <si>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</si>
  <si>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</si>
  <si>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 s odvodmi a súdne trovy</t>
  </si>
  <si>
    <t xml:space="preserve">Koks</t>
  </si>
  <si>
    <t xml:space="preserve">Prvok 7.1.2 Starostlivosť o starých občanov</t>
  </si>
  <si>
    <t xml:space="preserve">Stravovanie</t>
  </si>
  <si>
    <t xml:space="preserve">Jubilanti</t>
  </si>
  <si>
    <t xml:space="preserve">Podprogram 7.2 Rodina a hmotná núdza</t>
  </si>
  <si>
    <t xml:space="preserve">10.4.0</t>
  </si>
  <si>
    <t xml:space="preserve">10.7.0</t>
  </si>
  <si>
    <t xml:space="preserve">Podprogram 7.3 Nezamestnanosť – návrh na zrušenie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</si>
  <si>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</si>
  <si>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</si>
  <si>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</si>
  <si>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</si>
  <si>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</si>
  <si>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</si>
  <si>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- 2. nadzemné podlažie</t>
  </si>
  <si>
    <t xml:space="preserve">Kúpa rýpadla (+ lízing v P9)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</si>
  <si>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</si>
  <si>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</si>
  <si>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</si>
  <si>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</si>
  <si>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nábytok</t>
  </si>
  <si>
    <t xml:space="preserve">MŠ - rozšírenie kapacity</t>
  </si>
  <si>
    <t xml:space="preserve">ZŠ - átrium</t>
  </si>
  <si>
    <t xml:space="preserve">ZŠ - rekonštrukcia WC</t>
  </si>
  <si>
    <t xml:space="preserve">ZŠ - strecha</t>
  </si>
  <si>
    <t xml:space="preserve">ZŠ - neurčené</t>
  </si>
  <si>
    <t xml:space="preserve">Podprogram 8.3 Voda</t>
  </si>
  <si>
    <t xml:space="preserve">06.3.0-710</t>
  </si>
  <si>
    <t xml:space="preserve">Nové trasy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</si>
  <si>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</si>
  <si>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</si>
  <si>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</si>
  <si>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</si>
  <si>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</si>
  <si>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</si>
  <si>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Podprogram 8.5 Prostredie pre život</t>
  </si>
  <si>
    <t xml:space="preserve">04.5.1-710</t>
  </si>
  <si>
    <t xml:space="preserve">Výstavba miestnych komunikácií</t>
  </si>
  <si>
    <t xml:space="preserve">Projekt ciest v extraviláne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</si>
  <si>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</si>
  <si>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</si>
  <si>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</si>
  <si>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</si>
  <si>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</si>
  <si>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</si>
  <si>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</si>
  <si>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03.2.0-710</t>
  </si>
  <si>
    <t xml:space="preserve">Športová úprava striekačky DHZ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</si>
  <si>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</si>
  <si>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</si>
  <si>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</si>
  <si>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</si>
  <si>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</si>
  <si>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</si>
  <si>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</si>
  <si>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</si>
  <si>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</si>
  <si>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</si>
  <si>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</si>
  <si>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</si>
  <si>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</si>
  <si>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–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</si>
  <si>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</si>
  <si>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</si>
  <si>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</si>
  <si>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</si>
  <si>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</si>
  <si>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</si>
  <si>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</si>
  <si>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</si>
  <si>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#</t>
  </si>
  <si>
    <t xml:space="preserve">číslo štvrťroku</t>
  </si>
  <si>
    <t xml:space="preserve">Skutočnosť v roku 2014</t>
  </si>
  <si>
    <t xml:space="preserve">Skutočnosť v roku 2015</t>
  </si>
  <si>
    <t xml:space="preserve">Schválený rozpočet na rok 2016</t>
  </si>
  <si>
    <t xml:space="preserve">Odhad skutočnosti na rok 2016</t>
  </si>
  <si>
    <t xml:space="preserve">Návrh rozpočtu na rok 2017</t>
  </si>
  <si>
    <t xml:space="preserve">Návrh rozpočtu na rok 2018</t>
  </si>
  <si>
    <t xml:space="preserve">Návrh rozpočtu na rok 2019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</si>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</sst>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/M/YYYY"/>
  </numFmts>
  <fonts count="15">
    <font>
      <sz val="11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9"/>
      <color rgb="FF000000"/>
      <name val="Segoe UI"/>
      <family val="0"/>
      <charset val="238"/>
    </font>
    <font>
      <sz val="9"/>
      <color rgb="FF000000"/>
      <name val="Segoe UI"/>
      <family val="0"/>
      <charset val="238"/>
    </font>
    <font>
      <b val="true"/>
      <sz val="11"/>
      <color rgb="FF000000"/>
      <name val="Calibri"/>
      <family val="0"/>
      <charset val="238"/>
    </font>
    <font>
      <i val="true"/>
      <sz val="11"/>
      <color rgb="FF000000"/>
      <name val="Calibri"/>
      <family val="0"/>
      <charset val="238"/>
    </font>
    <font>
      <b val="true"/>
      <strike val="true"/>
      <sz val="11"/>
      <color rgb="FF000000"/>
      <name val="Calibri"/>
      <family val="0"/>
      <charset val="238"/>
    </font>
    <font>
      <strike val="true"/>
      <sz val="11"/>
      <color rgb="FF000000"/>
      <name val="Calibri"/>
      <family val="0"/>
      <charset val="238"/>
    </font>
    <font>
      <i val="true"/>
      <strike val="true"/>
      <sz val="11"/>
      <color rgb="FF000000"/>
      <name val="Calibri"/>
      <family val="0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e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1" width="11.6071428571429"/>
    <col collapsed="false" hidden="false" max="2" min="2" style="1" width="8.63775510204082"/>
    <col collapsed="false" hidden="false" max="3" min="3" style="1" width="18.0867346938776"/>
    <col collapsed="false" hidden="false" max="10" min="4" style="1" width="11.2244897959184"/>
    <col collapsed="false" hidden="false" max="1011" min="11" style="1" width="8.63775510204082"/>
    <col collapsed="false" hidden="false" max="1025" min="1012" style="2" width="8.63775510204082"/>
  </cols>
  <sheetData>
    <row r="1" customFormat="false" ht="13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4.4" hidden="false" customHeight="false" outlineLevel="0" collapsed="false">
      <c r="A2" s="5"/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customFormat="false" ht="13.8" hidden="false" customHeight="true" outlineLevel="0" collapsed="false">
      <c r="A3" s="7" t="s">
        <v>8</v>
      </c>
      <c r="B3" s="8" t="n">
        <v>111</v>
      </c>
      <c r="C3" s="8" t="s">
        <v>9</v>
      </c>
      <c r="D3" s="9" t="n">
        <f aca="false">D68-D97</f>
        <v>464738.52</v>
      </c>
      <c r="E3" s="9" t="n">
        <f aca="false">E68</f>
        <v>486713.67</v>
      </c>
      <c r="F3" s="9" t="n">
        <f aca="false">F68</f>
        <v>513430</v>
      </c>
      <c r="G3" s="9" t="n">
        <f aca="false">G68</f>
        <v>563020</v>
      </c>
      <c r="H3" s="9" t="n">
        <f aca="false">H68-H6</f>
        <v>511962</v>
      </c>
      <c r="I3" s="9" t="n">
        <f aca="false">I68</f>
        <v>501406</v>
      </c>
      <c r="J3" s="9" t="n">
        <f aca="false">J68</f>
        <v>505406</v>
      </c>
    </row>
    <row r="4" customFormat="false" ht="13.8" hidden="false" customHeight="false" outlineLevel="0" collapsed="false">
      <c r="A4" s="7"/>
      <c r="B4" s="8" t="n">
        <v>41</v>
      </c>
      <c r="C4" s="8" t="s">
        <v>10</v>
      </c>
      <c r="D4" s="9" t="n">
        <f aca="false">D20+D38-D7</f>
        <v>815576.11</v>
      </c>
      <c r="E4" s="9" t="n">
        <f aca="false">E20+E38-E7</f>
        <v>900364.65</v>
      </c>
      <c r="F4" s="9" t="n">
        <f aca="false">F20+F38-F7</f>
        <v>954999</v>
      </c>
      <c r="G4" s="9" t="n">
        <f aca="false">G20+G38-G7</f>
        <v>979243</v>
      </c>
      <c r="H4" s="9" t="n">
        <f aca="false">H20+H38-H7</f>
        <v>1056626</v>
      </c>
      <c r="I4" s="9" t="n">
        <f aca="false">I20+I38-I7</f>
        <v>1056626</v>
      </c>
      <c r="J4" s="9" t="n">
        <f aca="false">J20+J38-J7</f>
        <v>1056626</v>
      </c>
    </row>
    <row r="5" customFormat="false" ht="13.8" hidden="false" customHeight="false" outlineLevel="0" collapsed="false">
      <c r="A5" s="7"/>
      <c r="B5" s="8"/>
      <c r="C5" s="10" t="s">
        <v>11</v>
      </c>
      <c r="D5" s="11" t="n">
        <f aca="false">SUM(D3:D4)</f>
        <v>1280314.63</v>
      </c>
      <c r="E5" s="11" t="n">
        <f aca="false">SUM(E3:E4)</f>
        <v>1387078.32</v>
      </c>
      <c r="F5" s="11" t="n">
        <f aca="false">SUM(F3:F4)</f>
        <v>1468429</v>
      </c>
      <c r="G5" s="11" t="n">
        <f aca="false">SUM(G3:G4)</f>
        <v>1542263</v>
      </c>
      <c r="H5" s="11" t="n">
        <f aca="false">SUM(H3:H4)</f>
        <v>1568588</v>
      </c>
      <c r="I5" s="11" t="n">
        <f aca="false">SUM(I3:I4)</f>
        <v>1558032</v>
      </c>
      <c r="J5" s="11" t="n">
        <f aca="false">SUM(J3:J4)</f>
        <v>1562032</v>
      </c>
    </row>
    <row r="6" customFormat="false" ht="13.8" hidden="false" customHeight="false" outlineLevel="0" collapsed="false">
      <c r="A6" s="7"/>
      <c r="B6" s="8" t="n">
        <v>111</v>
      </c>
      <c r="C6" s="8" t="s">
        <v>9</v>
      </c>
      <c r="D6" s="9" t="n">
        <f aca="false">D97</f>
        <v>10000</v>
      </c>
      <c r="E6" s="9" t="n">
        <f aca="false">E97</f>
        <v>0</v>
      </c>
      <c r="F6" s="9" t="n">
        <f aca="false">F97</f>
        <v>0</v>
      </c>
      <c r="G6" s="9" t="n">
        <f aca="false">G97</f>
        <v>50000</v>
      </c>
      <c r="H6" s="9" t="n">
        <f aca="false">H95+H96</f>
        <v>1280300</v>
      </c>
      <c r="I6" s="9" t="n">
        <f aca="false">I97</f>
        <v>0</v>
      </c>
      <c r="J6" s="9" t="n">
        <f aca="false">J97</f>
        <v>0</v>
      </c>
    </row>
    <row r="7" customFormat="false" ht="13.8" hidden="false" customHeight="false" outlineLevel="0" collapsed="false">
      <c r="A7" s="7"/>
      <c r="B7" s="8" t="n">
        <v>43</v>
      </c>
      <c r="C7" s="8" t="s">
        <v>10</v>
      </c>
      <c r="D7" s="9" t="n">
        <f aca="false">D45</f>
        <v>1072.5</v>
      </c>
      <c r="E7" s="9" t="n">
        <f aca="false">E45</f>
        <v>280</v>
      </c>
      <c r="F7" s="9" t="n">
        <f aca="false">F45</f>
        <v>0</v>
      </c>
      <c r="G7" s="9" t="n">
        <f aca="false">G45</f>
        <v>0</v>
      </c>
      <c r="H7" s="9" t="n">
        <f aca="false">H45</f>
        <v>0</v>
      </c>
      <c r="I7" s="9" t="n">
        <f aca="false">I45</f>
        <v>0</v>
      </c>
      <c r="J7" s="9" t="n">
        <f aca="false">J45</f>
        <v>0</v>
      </c>
    </row>
    <row r="8" customFormat="false" ht="13.8" hidden="false" customHeight="false" outlineLevel="0" collapsed="false">
      <c r="A8" s="7"/>
      <c r="B8" s="8"/>
      <c r="C8" s="10" t="s">
        <v>12</v>
      </c>
      <c r="D8" s="11" t="n">
        <f aca="false">SUM(D6:D7)</f>
        <v>11072.5</v>
      </c>
      <c r="E8" s="11" t="n">
        <f aca="false">SUM(E6:E7)</f>
        <v>280</v>
      </c>
      <c r="F8" s="11" t="n">
        <f aca="false">SUM(F6:F7)</f>
        <v>0</v>
      </c>
      <c r="G8" s="11" t="n">
        <f aca="false">SUM(G6:G7)</f>
        <v>50000</v>
      </c>
      <c r="H8" s="11" t="n">
        <f aca="false">SUM(H6:H7)</f>
        <v>1280300</v>
      </c>
      <c r="I8" s="11" t="n">
        <f aca="false">SUM(I6:I7)</f>
        <v>0</v>
      </c>
      <c r="J8" s="11" t="n">
        <f aca="false">SUM(J6:J7)</f>
        <v>0</v>
      </c>
    </row>
    <row r="9" customFormat="false" ht="13.8" hidden="false" customHeight="false" outlineLevel="0" collapsed="false">
      <c r="A9" s="7"/>
      <c r="B9" s="8" t="n">
        <v>131</v>
      </c>
      <c r="C9" s="8" t="s">
        <v>9</v>
      </c>
      <c r="D9" s="9" t="n">
        <f aca="false">D102</f>
        <v>22382.36</v>
      </c>
      <c r="E9" s="9" t="n">
        <f aca="false">E102</f>
        <v>17330.41</v>
      </c>
      <c r="F9" s="9" t="n">
        <f aca="false">F102</f>
        <v>0</v>
      </c>
      <c r="G9" s="9" t="n">
        <f aca="false">G102</f>
        <v>3513</v>
      </c>
      <c r="H9" s="9" t="n">
        <f aca="false">H102</f>
        <v>0</v>
      </c>
      <c r="I9" s="9" t="n">
        <f aca="false">I102</f>
        <v>0</v>
      </c>
      <c r="J9" s="9" t="n">
        <f aca="false">J102</f>
        <v>0</v>
      </c>
    </row>
    <row r="10" customFormat="false" ht="13.8" hidden="false" customHeight="false" outlineLevel="0" collapsed="false">
      <c r="A10" s="7"/>
      <c r="B10" s="8" t="n">
        <v>41</v>
      </c>
      <c r="C10" s="8" t="s">
        <v>10</v>
      </c>
      <c r="D10" s="9" t="n">
        <f aca="false">D103</f>
        <v>3387.31</v>
      </c>
      <c r="E10" s="9" t="n">
        <f aca="false">E103</f>
        <v>12173.51</v>
      </c>
      <c r="F10" s="9" t="n">
        <f aca="false">F103</f>
        <v>182899</v>
      </c>
      <c r="G10" s="9" t="n">
        <f aca="false">G103</f>
        <v>11271</v>
      </c>
      <c r="H10" s="9" t="n">
        <f aca="false">H103</f>
        <v>182947</v>
      </c>
      <c r="I10" s="9" t="n">
        <f aca="false">I103</f>
        <v>0</v>
      </c>
      <c r="J10" s="9" t="n">
        <f aca="false">J103</f>
        <v>0</v>
      </c>
    </row>
    <row r="11" customFormat="false" ht="13.8" hidden="false" customHeight="false" outlineLevel="0" collapsed="false">
      <c r="A11" s="7"/>
      <c r="B11" s="8" t="n">
        <v>52</v>
      </c>
      <c r="C11" s="8" t="s">
        <v>13</v>
      </c>
      <c r="D11" s="9" t="n">
        <f aca="false">D104</f>
        <v>0</v>
      </c>
      <c r="E11" s="9" t="n">
        <f aca="false">E104</f>
        <v>0</v>
      </c>
      <c r="F11" s="9" t="n">
        <f aca="false">F104</f>
        <v>0</v>
      </c>
      <c r="G11" s="9" t="n">
        <f aca="false">G104</f>
        <v>0</v>
      </c>
      <c r="H11" s="9" t="n">
        <f aca="false">H104</f>
        <v>60000</v>
      </c>
      <c r="I11" s="9" t="n">
        <f aca="false">I104</f>
        <v>0</v>
      </c>
      <c r="J11" s="9" t="n">
        <f aca="false">J104</f>
        <v>0</v>
      </c>
    </row>
    <row r="12" customFormat="false" ht="13.8" hidden="false" customHeight="false" outlineLevel="0" collapsed="false">
      <c r="A12" s="7"/>
      <c r="B12" s="8"/>
      <c r="C12" s="10" t="s">
        <v>14</v>
      </c>
      <c r="D12" s="11" t="n">
        <f aca="false">SUM(D9:D11)</f>
        <v>25769.67</v>
      </c>
      <c r="E12" s="11" t="n">
        <f aca="false">SUM(E9:E11)</f>
        <v>29503.92</v>
      </c>
      <c r="F12" s="11" t="n">
        <f aca="false">SUM(F9:F11)</f>
        <v>182899</v>
      </c>
      <c r="G12" s="11" t="n">
        <f aca="false">SUM(G9:G11)</f>
        <v>14784</v>
      </c>
      <c r="H12" s="11" t="n">
        <f aca="false">SUM(H9:H11)</f>
        <v>242947</v>
      </c>
      <c r="I12" s="11" t="n">
        <f aca="false">SUM(I9:I11)</f>
        <v>0</v>
      </c>
      <c r="J12" s="11" t="n">
        <f aca="false">SUM(J9:J11)</f>
        <v>0</v>
      </c>
    </row>
    <row r="13" customFormat="false" ht="13.8" hidden="false" customHeight="false" outlineLevel="0" collapsed="false">
      <c r="A13" s="7"/>
      <c r="B13" s="8" t="n">
        <v>111</v>
      </c>
      <c r="C13" s="8" t="s">
        <v>9</v>
      </c>
      <c r="D13" s="9" t="n">
        <f aca="false">D3+D6+D9</f>
        <v>497120.88</v>
      </c>
      <c r="E13" s="9" t="n">
        <f aca="false">E3+E6+E9</f>
        <v>504044.08</v>
      </c>
      <c r="F13" s="9" t="n">
        <f aca="false">F3+F6+F9</f>
        <v>513430</v>
      </c>
      <c r="G13" s="9" t="n">
        <f aca="false">G3+G6+G9</f>
        <v>616533</v>
      </c>
      <c r="H13" s="9" t="n">
        <f aca="false">H3+H6+H9</f>
        <v>1792262</v>
      </c>
      <c r="I13" s="9" t="n">
        <f aca="false">I3+I6+I9</f>
        <v>501406</v>
      </c>
      <c r="J13" s="9" t="n">
        <f aca="false">J3+J6+J9</f>
        <v>505406</v>
      </c>
    </row>
    <row r="14" customFormat="false" ht="13.8" hidden="false" customHeight="false" outlineLevel="0" collapsed="false">
      <c r="A14" s="7"/>
      <c r="B14" s="8" t="n">
        <v>41</v>
      </c>
      <c r="C14" s="8" t="s">
        <v>10</v>
      </c>
      <c r="D14" s="9" t="n">
        <f aca="false">D4+D7+D10</f>
        <v>820035.92</v>
      </c>
      <c r="E14" s="9" t="n">
        <f aca="false">E4+E7+E10</f>
        <v>912818.16</v>
      </c>
      <c r="F14" s="9" t="n">
        <f aca="false">F4+F7+F10</f>
        <v>1137898</v>
      </c>
      <c r="G14" s="9" t="n">
        <f aca="false">G4+G7+G10</f>
        <v>990514</v>
      </c>
      <c r="H14" s="9" t="n">
        <f aca="false">H4+H7+H10</f>
        <v>1239573</v>
      </c>
      <c r="I14" s="9" t="n">
        <f aca="false">I4+I7+I10</f>
        <v>1056626</v>
      </c>
      <c r="J14" s="9" t="n">
        <f aca="false">J4+J7+J10</f>
        <v>1056626</v>
      </c>
    </row>
    <row r="15" customFormat="false" ht="13.8" hidden="false" customHeight="false" outlineLevel="0" collapsed="false">
      <c r="A15" s="7"/>
      <c r="B15" s="8" t="n">
        <v>52</v>
      </c>
      <c r="C15" s="8" t="s">
        <v>13</v>
      </c>
      <c r="D15" s="9" t="n">
        <f aca="false">D11</f>
        <v>0</v>
      </c>
      <c r="E15" s="9" t="n">
        <f aca="false">E11</f>
        <v>0</v>
      </c>
      <c r="F15" s="9" t="n">
        <f aca="false">F11</f>
        <v>0</v>
      </c>
      <c r="G15" s="9" t="n">
        <f aca="false">G11</f>
        <v>0</v>
      </c>
      <c r="H15" s="9" t="n">
        <f aca="false">H11</f>
        <v>60000</v>
      </c>
      <c r="I15" s="9" t="n">
        <f aca="false">I11</f>
        <v>0</v>
      </c>
      <c r="J15" s="9" t="n">
        <f aca="false">J11</f>
        <v>0</v>
      </c>
    </row>
    <row r="16" customFormat="false" ht="13.8" hidden="false" customHeight="false" outlineLevel="0" collapsed="false">
      <c r="A16" s="12"/>
      <c r="B16" s="13"/>
      <c r="C16" s="10" t="s">
        <v>15</v>
      </c>
      <c r="D16" s="11" t="n">
        <f aca="false">SUM(D13:D15)</f>
        <v>1317156.8</v>
      </c>
      <c r="E16" s="11" t="n">
        <f aca="false">SUM(E13:E15)</f>
        <v>1416862.24</v>
      </c>
      <c r="F16" s="11" t="n">
        <f aca="false">SUM(F13:F15)</f>
        <v>1651328</v>
      </c>
      <c r="G16" s="11" t="n">
        <f aca="false">SUM(G13:G15)</f>
        <v>1607047</v>
      </c>
      <c r="H16" s="11" t="n">
        <f aca="false">SUM(H13:H15)</f>
        <v>3091835</v>
      </c>
      <c r="I16" s="11" t="n">
        <f aca="false">SUM(I13:I15)</f>
        <v>1558032</v>
      </c>
      <c r="J16" s="11" t="n">
        <f aca="false">SUM(J13:J15)</f>
        <v>1562032</v>
      </c>
    </row>
    <row r="18" customFormat="false" ht="13.8" hidden="false" customHeight="false" outlineLevel="0" collapsed="false">
      <c r="A18" s="14" t="s">
        <v>16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14.4" hidden="false" customHeight="false" outlineLevel="0" collapsed="false">
      <c r="A19" s="5"/>
      <c r="B19" s="5"/>
      <c r="C19" s="5"/>
      <c r="D19" s="6" t="s">
        <v>1</v>
      </c>
      <c r="E19" s="6" t="s">
        <v>2</v>
      </c>
      <c r="F19" s="6" t="s">
        <v>3</v>
      </c>
      <c r="G19" s="6" t="s">
        <v>4</v>
      </c>
      <c r="H19" s="6" t="s">
        <v>5</v>
      </c>
      <c r="I19" s="6" t="s">
        <v>6</v>
      </c>
      <c r="J19" s="6" t="s">
        <v>7</v>
      </c>
    </row>
    <row r="20" customFormat="false" ht="13.8" hidden="false" customHeight="false" outlineLevel="0" collapsed="false">
      <c r="A20" s="15" t="s">
        <v>17</v>
      </c>
      <c r="B20" s="16" t="n">
        <v>41</v>
      </c>
      <c r="C20" s="16" t="s">
        <v>10</v>
      </c>
      <c r="D20" s="17" t="n">
        <f aca="false">D34</f>
        <v>727435</v>
      </c>
      <c r="E20" s="17" t="n">
        <f aca="false">E34</f>
        <v>807107.68</v>
      </c>
      <c r="F20" s="17" t="n">
        <f aca="false">F34</f>
        <v>867552</v>
      </c>
      <c r="G20" s="17" t="n">
        <f aca="false">G34</f>
        <v>880221</v>
      </c>
      <c r="H20" s="17" t="n">
        <f aca="false">H34</f>
        <v>970576</v>
      </c>
      <c r="I20" s="17" t="n">
        <f aca="false">I34</f>
        <v>970576</v>
      </c>
      <c r="J20" s="17" t="n">
        <f aca="false">J34</f>
        <v>970576</v>
      </c>
    </row>
    <row r="21" customFormat="false" ht="13.8" hidden="false" customHeight="false" outlineLevel="0" collapsed="false">
      <c r="A21" s="12"/>
      <c r="B21" s="13"/>
      <c r="C21" s="18" t="s">
        <v>18</v>
      </c>
      <c r="D21" s="19" t="n">
        <f aca="false">SUM(D20:D20)</f>
        <v>727435</v>
      </c>
      <c r="E21" s="19" t="n">
        <f aca="false">SUM(E20:E20)</f>
        <v>807107.68</v>
      </c>
      <c r="F21" s="19" t="n">
        <f aca="false">SUM(F20:F20)</f>
        <v>867552</v>
      </c>
      <c r="G21" s="19" t="n">
        <f aca="false">SUM(G20:G20)</f>
        <v>880221</v>
      </c>
      <c r="H21" s="19" t="n">
        <f aca="false">SUM(H20:H20)</f>
        <v>970576</v>
      </c>
      <c r="I21" s="19" t="n">
        <f aca="false">SUM(I20:I20)</f>
        <v>970576</v>
      </c>
      <c r="J21" s="19" t="n">
        <f aca="false">SUM(J20:J20)</f>
        <v>970576</v>
      </c>
    </row>
    <row r="23" customFormat="false" ht="13.8" hidden="false" customHeight="false" outlineLevel="0" collapsed="false">
      <c r="A23" s="20" t="s">
        <v>19</v>
      </c>
      <c r="B23" s="20"/>
      <c r="C23" s="20"/>
      <c r="D23" s="20"/>
      <c r="E23" s="20"/>
      <c r="F23" s="20"/>
      <c r="G23" s="20"/>
      <c r="H23" s="20"/>
      <c r="I23" s="20"/>
      <c r="J23" s="20"/>
    </row>
    <row r="24" customFormat="false" ht="14.4" hidden="false" customHeight="false" outlineLevel="0" collapsed="false">
      <c r="A24" s="6" t="s">
        <v>20</v>
      </c>
      <c r="B24" s="6" t="s">
        <v>21</v>
      </c>
      <c r="C24" s="6" t="s">
        <v>22</v>
      </c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</row>
    <row r="25" customFormat="false" ht="13.8" hidden="false" customHeight="false" outlineLevel="0" collapsed="false">
      <c r="A25" s="21" t="s">
        <v>23</v>
      </c>
      <c r="B25" s="8" t="n">
        <v>111003</v>
      </c>
      <c r="C25" s="8" t="s">
        <v>24</v>
      </c>
      <c r="D25" s="9" t="n">
        <v>665548.61</v>
      </c>
      <c r="E25" s="9" t="n">
        <v>723616.41</v>
      </c>
      <c r="F25" s="9" t="n">
        <v>783927</v>
      </c>
      <c r="G25" s="9" t="n">
        <v>793384</v>
      </c>
      <c r="H25" s="9" t="n">
        <v>878696</v>
      </c>
      <c r="I25" s="9" t="n">
        <f aca="false">H25</f>
        <v>878696</v>
      </c>
      <c r="J25" s="9" t="n">
        <f aca="false">I25</f>
        <v>878696</v>
      </c>
    </row>
    <row r="26" customFormat="false" ht="13.8" hidden="false" customHeight="false" outlineLevel="0" collapsed="false">
      <c r="A26" s="21"/>
      <c r="B26" s="8" t="n">
        <v>121001</v>
      </c>
      <c r="C26" s="8" t="s">
        <v>25</v>
      </c>
      <c r="D26" s="9" t="n">
        <v>19434.1</v>
      </c>
      <c r="E26" s="9" t="n">
        <v>16830.32</v>
      </c>
      <c r="F26" s="9" t="n">
        <v>16800</v>
      </c>
      <c r="G26" s="9" t="n">
        <v>19495</v>
      </c>
      <c r="H26" s="9" t="n">
        <v>19500</v>
      </c>
      <c r="I26" s="9" t="n">
        <f aca="false">H26</f>
        <v>19500</v>
      </c>
      <c r="J26" s="9" t="n">
        <f aca="false">I26</f>
        <v>19500</v>
      </c>
    </row>
    <row r="27" customFormat="false" ht="13.8" hidden="false" customHeight="false" outlineLevel="0" collapsed="false">
      <c r="A27" s="21"/>
      <c r="B27" s="8" t="n">
        <v>121002</v>
      </c>
      <c r="C27" s="8" t="s">
        <v>26</v>
      </c>
      <c r="D27" s="9" t="n">
        <v>17418.94</v>
      </c>
      <c r="E27" s="9" t="n">
        <v>19766.12</v>
      </c>
      <c r="F27" s="9" t="n">
        <v>19800</v>
      </c>
      <c r="G27" s="9" t="n">
        <v>20792</v>
      </c>
      <c r="H27" s="9" t="n">
        <v>21000</v>
      </c>
      <c r="I27" s="9" t="n">
        <f aca="false">H27</f>
        <v>21000</v>
      </c>
      <c r="J27" s="9" t="n">
        <f aca="false">I27</f>
        <v>21000</v>
      </c>
    </row>
    <row r="28" customFormat="false" ht="13.8" hidden="false" customHeight="false" outlineLevel="0" collapsed="false">
      <c r="A28" s="21"/>
      <c r="B28" s="8" t="n">
        <v>121003</v>
      </c>
      <c r="C28" s="8" t="s">
        <v>27</v>
      </c>
      <c r="D28" s="9" t="n">
        <v>108.83</v>
      </c>
      <c r="E28" s="9" t="n">
        <v>124.83</v>
      </c>
      <c r="F28" s="9" t="n">
        <v>125</v>
      </c>
      <c r="G28" s="9" t="n">
        <v>0</v>
      </c>
      <c r="H28" s="9" t="n">
        <v>100</v>
      </c>
      <c r="I28" s="9" t="n">
        <f aca="false">H28</f>
        <v>100</v>
      </c>
      <c r="J28" s="9" t="n">
        <f aca="false">I28</f>
        <v>100</v>
      </c>
    </row>
    <row r="29" customFormat="false" ht="13.8" hidden="false" customHeight="false" outlineLevel="0" collapsed="false">
      <c r="A29" s="21"/>
      <c r="B29" s="8" t="n">
        <v>133001</v>
      </c>
      <c r="C29" s="8" t="s">
        <v>28</v>
      </c>
      <c r="D29" s="9" t="n">
        <v>2088.92</v>
      </c>
      <c r="E29" s="9" t="n">
        <v>2264</v>
      </c>
      <c r="F29" s="9" t="n">
        <v>2300</v>
      </c>
      <c r="G29" s="9" t="n">
        <v>2308</v>
      </c>
      <c r="H29" s="9" t="n">
        <v>2300</v>
      </c>
      <c r="I29" s="9" t="n">
        <f aca="false">H29</f>
        <v>2300</v>
      </c>
      <c r="J29" s="9" t="n">
        <f aca="false">I29</f>
        <v>2300</v>
      </c>
    </row>
    <row r="30" customFormat="false" ht="13.8" hidden="false" customHeight="false" outlineLevel="0" collapsed="false">
      <c r="A30" s="21"/>
      <c r="B30" s="8" t="n">
        <v>133003</v>
      </c>
      <c r="C30" s="8" t="s">
        <v>29</v>
      </c>
      <c r="D30" s="9" t="n">
        <v>0</v>
      </c>
      <c r="E30" s="9" t="n">
        <v>0</v>
      </c>
      <c r="F30" s="9" t="n">
        <v>0</v>
      </c>
      <c r="G30" s="9" t="n">
        <v>33</v>
      </c>
      <c r="H30" s="9" t="n">
        <v>50</v>
      </c>
      <c r="I30" s="9" t="n">
        <f aca="false">H30</f>
        <v>50</v>
      </c>
      <c r="J30" s="9" t="n">
        <f aca="false">I30</f>
        <v>50</v>
      </c>
    </row>
    <row r="31" customFormat="false" ht="13.8" hidden="false" customHeight="false" outlineLevel="0" collapsed="false">
      <c r="A31" s="21"/>
      <c r="B31" s="8" t="n">
        <v>133006</v>
      </c>
      <c r="C31" s="8" t="s">
        <v>30</v>
      </c>
      <c r="D31" s="9" t="n">
        <v>0</v>
      </c>
      <c r="E31" s="9" t="n">
        <v>0</v>
      </c>
      <c r="F31" s="9" t="n">
        <v>0</v>
      </c>
      <c r="G31" s="9" t="n">
        <v>239</v>
      </c>
      <c r="H31" s="9" t="n">
        <v>250</v>
      </c>
      <c r="I31" s="9" t="n">
        <f aca="false">H31</f>
        <v>250</v>
      </c>
      <c r="J31" s="9" t="n">
        <f aca="false">I31</f>
        <v>250</v>
      </c>
    </row>
    <row r="32" customFormat="false" ht="13.8" hidden="false" customHeight="false" outlineLevel="0" collapsed="false">
      <c r="A32" s="21"/>
      <c r="B32" s="8" t="n">
        <v>133012</v>
      </c>
      <c r="C32" s="8" t="s">
        <v>31</v>
      </c>
      <c r="D32" s="9" t="n">
        <v>1029</v>
      </c>
      <c r="E32" s="9" t="n">
        <v>2145</v>
      </c>
      <c r="F32" s="9" t="n">
        <v>2200</v>
      </c>
      <c r="G32" s="9" t="n">
        <v>2149</v>
      </c>
      <c r="H32" s="9" t="n">
        <v>2150</v>
      </c>
      <c r="I32" s="9" t="n">
        <f aca="false">H32</f>
        <v>2150</v>
      </c>
      <c r="J32" s="9" t="n">
        <f aca="false">I32</f>
        <v>2150</v>
      </c>
    </row>
    <row r="33" customFormat="false" ht="13.8" hidden="false" customHeight="false" outlineLevel="0" collapsed="false">
      <c r="A33" s="21"/>
      <c r="B33" s="8" t="n">
        <v>133013</v>
      </c>
      <c r="C33" s="8" t="s">
        <v>32</v>
      </c>
      <c r="D33" s="9" t="n">
        <v>21806.6</v>
      </c>
      <c r="E33" s="9" t="n">
        <v>42361</v>
      </c>
      <c r="F33" s="9" t="n">
        <v>42400</v>
      </c>
      <c r="G33" s="9" t="n">
        <v>41821</v>
      </c>
      <c r="H33" s="9" t="n">
        <f aca="false">42000+4530</f>
        <v>46530</v>
      </c>
      <c r="I33" s="9" t="n">
        <f aca="false">H33</f>
        <v>46530</v>
      </c>
      <c r="J33" s="9" t="n">
        <f aca="false">I33</f>
        <v>46530</v>
      </c>
    </row>
    <row r="34" s="23" customFormat="true" ht="13.8" hidden="false" customHeight="false" outlineLevel="0" collapsed="false">
      <c r="A34" s="22"/>
      <c r="B34" s="10" t="n">
        <v>41</v>
      </c>
      <c r="C34" s="10" t="s">
        <v>10</v>
      </c>
      <c r="D34" s="11" t="n">
        <f aca="false">SUM(D25:D33)</f>
        <v>727435</v>
      </c>
      <c r="E34" s="11" t="n">
        <f aca="false">SUM(E25:E33)</f>
        <v>807107.68</v>
      </c>
      <c r="F34" s="11" t="n">
        <f aca="false">SUM(F25:F33)</f>
        <v>867552</v>
      </c>
      <c r="G34" s="11" t="n">
        <f aca="false">SUM(G25:G33)</f>
        <v>880221</v>
      </c>
      <c r="H34" s="11" t="n">
        <f aca="false">SUM(H25:H33)</f>
        <v>970576</v>
      </c>
      <c r="I34" s="11" t="n">
        <f aca="false">SUM(I25:I33)</f>
        <v>970576</v>
      </c>
      <c r="J34" s="11" t="n">
        <f aca="false">SUM(J25:J33)</f>
        <v>970576</v>
      </c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6" customFormat="false" ht="13.8" hidden="false" customHeight="false" outlineLevel="0" collapsed="false">
      <c r="A36" s="14" t="s">
        <v>33</v>
      </c>
      <c r="B36" s="14"/>
      <c r="C36" s="14"/>
      <c r="D36" s="14"/>
      <c r="E36" s="14"/>
      <c r="F36" s="14"/>
      <c r="G36" s="14"/>
      <c r="H36" s="14"/>
      <c r="I36" s="14"/>
      <c r="J36" s="14"/>
    </row>
    <row r="37" customFormat="false" ht="14.4" hidden="false" customHeight="false" outlineLevel="0" collapsed="false">
      <c r="A37" s="5"/>
      <c r="B37" s="5"/>
      <c r="C37" s="5"/>
      <c r="D37" s="6" t="s">
        <v>1</v>
      </c>
      <c r="E37" s="6" t="s">
        <v>2</v>
      </c>
      <c r="F37" s="6" t="s">
        <v>3</v>
      </c>
      <c r="G37" s="6" t="s">
        <v>4</v>
      </c>
      <c r="H37" s="6" t="s">
        <v>5</v>
      </c>
      <c r="I37" s="6" t="s">
        <v>6</v>
      </c>
      <c r="J37" s="6" t="s">
        <v>7</v>
      </c>
    </row>
    <row r="38" customFormat="false" ht="13.8" hidden="false" customHeight="false" outlineLevel="0" collapsed="false">
      <c r="A38" s="15"/>
      <c r="B38" s="16" t="n">
        <v>41</v>
      </c>
      <c r="C38" s="16" t="s">
        <v>10</v>
      </c>
      <c r="D38" s="17" t="n">
        <f aca="false">D49</f>
        <v>89213.61</v>
      </c>
      <c r="E38" s="17" t="n">
        <f aca="false">E49</f>
        <v>93536.97</v>
      </c>
      <c r="F38" s="17" t="n">
        <f aca="false">F49</f>
        <v>87447</v>
      </c>
      <c r="G38" s="17" t="n">
        <f aca="false">G49</f>
        <v>99022</v>
      </c>
      <c r="H38" s="17" t="n">
        <f aca="false">H49</f>
        <v>86050</v>
      </c>
      <c r="I38" s="17" t="n">
        <f aca="false">I49</f>
        <v>86050</v>
      </c>
      <c r="J38" s="17" t="n">
        <f aca="false">J49</f>
        <v>86050</v>
      </c>
    </row>
    <row r="39" customFormat="false" ht="13.8" hidden="false" customHeight="false" outlineLevel="0" collapsed="false">
      <c r="A39" s="12"/>
      <c r="B39" s="13"/>
      <c r="C39" s="18" t="s">
        <v>18</v>
      </c>
      <c r="D39" s="19" t="n">
        <f aca="false">SUM(D38:D38)</f>
        <v>89213.61</v>
      </c>
      <c r="E39" s="19" t="n">
        <f aca="false">SUM(E38:E38)</f>
        <v>93536.97</v>
      </c>
      <c r="F39" s="19" t="n">
        <f aca="false">SUM(F38:F38)</f>
        <v>87447</v>
      </c>
      <c r="G39" s="19" t="n">
        <f aca="false">SUM(G38:G38)</f>
        <v>99022</v>
      </c>
      <c r="H39" s="19" t="n">
        <f aca="false">SUM(H38:H38)</f>
        <v>86050</v>
      </c>
      <c r="I39" s="19" t="n">
        <f aca="false">SUM(I38:I38)</f>
        <v>86050</v>
      </c>
      <c r="J39" s="19" t="n">
        <f aca="false">SUM(J38:J38)</f>
        <v>86050</v>
      </c>
    </row>
    <row r="41" customFormat="false" ht="13.8" hidden="false" customHeight="false" outlineLevel="0" collapsed="false">
      <c r="A41" s="20" t="s">
        <v>34</v>
      </c>
      <c r="B41" s="20"/>
      <c r="C41" s="20"/>
      <c r="D41" s="20"/>
      <c r="E41" s="20"/>
      <c r="F41" s="20"/>
      <c r="G41" s="20"/>
      <c r="H41" s="20"/>
      <c r="I41" s="20"/>
      <c r="J41" s="20"/>
    </row>
    <row r="42" customFormat="false" ht="14.4" hidden="false" customHeight="false" outlineLevel="0" collapsed="false">
      <c r="A42" s="6" t="s">
        <v>20</v>
      </c>
      <c r="B42" s="6" t="s">
        <v>21</v>
      </c>
      <c r="C42" s="6" t="s">
        <v>22</v>
      </c>
      <c r="D42" s="6" t="s">
        <v>1</v>
      </c>
      <c r="E42" s="6" t="s">
        <v>2</v>
      </c>
      <c r="F42" s="6" t="s">
        <v>3</v>
      </c>
      <c r="G42" s="6" t="s">
        <v>4</v>
      </c>
      <c r="H42" s="6" t="s">
        <v>5</v>
      </c>
      <c r="I42" s="6" t="s">
        <v>6</v>
      </c>
      <c r="J42" s="6" t="s">
        <v>7</v>
      </c>
    </row>
    <row r="43" customFormat="false" ht="13.8" hidden="false" customHeight="false" outlineLevel="0" collapsed="false">
      <c r="A43" s="24" t="s">
        <v>35</v>
      </c>
      <c r="B43" s="8" t="n">
        <v>210</v>
      </c>
      <c r="C43" s="8" t="s">
        <v>36</v>
      </c>
      <c r="D43" s="9" t="n">
        <v>10954.51</v>
      </c>
      <c r="E43" s="9" t="n">
        <v>9992.05</v>
      </c>
      <c r="F43" s="9" t="n">
        <v>1860</v>
      </c>
      <c r="G43" s="9" t="n">
        <v>6809</v>
      </c>
      <c r="H43" s="9" t="n">
        <v>6900</v>
      </c>
      <c r="I43" s="9" t="n">
        <f aca="false">H43</f>
        <v>6900</v>
      </c>
      <c r="J43" s="9" t="n">
        <f aca="false">I43</f>
        <v>6900</v>
      </c>
    </row>
    <row r="44" customFormat="false" ht="13.8" hidden="false" customHeight="false" outlineLevel="0" collapsed="false">
      <c r="A44" s="24"/>
      <c r="B44" s="8" t="n">
        <v>220</v>
      </c>
      <c r="C44" s="8" t="s">
        <v>37</v>
      </c>
      <c r="D44" s="9" t="n">
        <v>68764.51</v>
      </c>
      <c r="E44" s="9" t="n">
        <v>63741.24</v>
      </c>
      <c r="F44" s="9" t="n">
        <v>63890</v>
      </c>
      <c r="G44" s="9" t="n">
        <v>64482</v>
      </c>
      <c r="H44" s="9" t="n">
        <v>64500</v>
      </c>
      <c r="I44" s="9" t="n">
        <f aca="false">H44</f>
        <v>64500</v>
      </c>
      <c r="J44" s="9" t="n">
        <f aca="false">I44</f>
        <v>64500</v>
      </c>
    </row>
    <row r="45" customFormat="false" ht="13.8" hidden="false" customHeight="false" outlineLevel="0" collapsed="false">
      <c r="A45" s="24"/>
      <c r="B45" s="8" t="n">
        <v>230</v>
      </c>
      <c r="C45" s="8" t="s">
        <v>38</v>
      </c>
      <c r="D45" s="9" t="n">
        <v>1072.5</v>
      </c>
      <c r="E45" s="9" t="n">
        <v>280</v>
      </c>
      <c r="F45" s="9" t="n">
        <v>0</v>
      </c>
      <c r="G45" s="9" t="n">
        <v>0</v>
      </c>
      <c r="H45" s="9" t="n">
        <v>0</v>
      </c>
      <c r="I45" s="9" t="n">
        <f aca="false">H45</f>
        <v>0</v>
      </c>
      <c r="J45" s="9" t="n">
        <f aca="false">I45</f>
        <v>0</v>
      </c>
    </row>
    <row r="46" customFormat="false" ht="13.8" hidden="false" customHeight="false" outlineLevel="0" collapsed="false">
      <c r="A46" s="24"/>
      <c r="B46" s="8" t="n">
        <v>240</v>
      </c>
      <c r="C46" s="8" t="s">
        <v>39</v>
      </c>
      <c r="D46" s="9" t="n">
        <v>37.93</v>
      </c>
      <c r="E46" s="9" t="n">
        <v>20.59</v>
      </c>
      <c r="F46" s="9" t="n">
        <v>20</v>
      </c>
      <c r="G46" s="9" t="n">
        <v>673</v>
      </c>
      <c r="H46" s="9" t="n">
        <v>150</v>
      </c>
      <c r="I46" s="9" t="n">
        <f aca="false">H46</f>
        <v>150</v>
      </c>
      <c r="J46" s="9" t="n">
        <f aca="false">I46</f>
        <v>150</v>
      </c>
    </row>
    <row r="47" customFormat="false" ht="13.8" hidden="false" customHeight="false" outlineLevel="0" collapsed="false">
      <c r="A47" s="24"/>
      <c r="B47" s="8" t="n">
        <v>290</v>
      </c>
      <c r="C47" s="8" t="s">
        <v>40</v>
      </c>
      <c r="D47" s="9" t="n">
        <v>490.01</v>
      </c>
      <c r="E47" s="9" t="n">
        <v>11064.09</v>
      </c>
      <c r="F47" s="9" t="n">
        <v>8950</v>
      </c>
      <c r="G47" s="9" t="n">
        <v>21158</v>
      </c>
      <c r="H47" s="9" t="n">
        <v>8600</v>
      </c>
      <c r="I47" s="9" t="n">
        <f aca="false">H47</f>
        <v>8600</v>
      </c>
      <c r="J47" s="9" t="n">
        <f aca="false">I47</f>
        <v>8600</v>
      </c>
    </row>
    <row r="48" customFormat="false" ht="13.8" hidden="false" customHeight="false" outlineLevel="0" collapsed="false">
      <c r="A48" s="24"/>
      <c r="B48" s="8" t="s">
        <v>41</v>
      </c>
      <c r="C48" s="8" t="s">
        <v>42</v>
      </c>
      <c r="D48" s="9" t="n">
        <v>7894.15</v>
      </c>
      <c r="E48" s="9" t="n">
        <v>8439</v>
      </c>
      <c r="F48" s="9" t="n">
        <v>12727</v>
      </c>
      <c r="G48" s="9" t="n">
        <v>5900</v>
      </c>
      <c r="H48" s="9" t="n">
        <f aca="false">G48</f>
        <v>5900</v>
      </c>
      <c r="I48" s="9" t="n">
        <f aca="false">H48</f>
        <v>5900</v>
      </c>
      <c r="J48" s="9" t="n">
        <f aca="false">I48</f>
        <v>5900</v>
      </c>
    </row>
    <row r="49" customFormat="false" ht="13.8" hidden="false" customHeight="false" outlineLevel="0" collapsed="false">
      <c r="A49" s="12"/>
      <c r="B49" s="25" t="n">
        <v>41</v>
      </c>
      <c r="C49" s="25" t="s">
        <v>10</v>
      </c>
      <c r="D49" s="26" t="n">
        <f aca="false">SUM(D43:D48)</f>
        <v>89213.61</v>
      </c>
      <c r="E49" s="26" t="n">
        <f aca="false">SUM(E43:E48)</f>
        <v>93536.97</v>
      </c>
      <c r="F49" s="26" t="n">
        <f aca="false">SUM(F43:F48)</f>
        <v>87447</v>
      </c>
      <c r="G49" s="26" t="n">
        <f aca="false">SUM(G43:G48)</f>
        <v>99022</v>
      </c>
      <c r="H49" s="26" t="n">
        <f aca="false">SUM(H43:H48)</f>
        <v>86050</v>
      </c>
      <c r="I49" s="26" t="n">
        <f aca="false">SUM(I43:I48)</f>
        <v>86050</v>
      </c>
      <c r="J49" s="26" t="n">
        <f aca="false">SUM(J43:J48)</f>
        <v>86050</v>
      </c>
    </row>
    <row r="51" customFormat="false" ht="13.8" hidden="false" customHeight="false" outlineLevel="0" collapsed="false">
      <c r="B51" s="27" t="s">
        <v>43</v>
      </c>
      <c r="C51" s="12" t="s">
        <v>44</v>
      </c>
      <c r="D51" s="28" t="n">
        <v>10600.88</v>
      </c>
      <c r="E51" s="28" t="n">
        <v>9629</v>
      </c>
      <c r="F51" s="28" t="n">
        <v>1500</v>
      </c>
      <c r="G51" s="28" t="n">
        <v>6309</v>
      </c>
      <c r="H51" s="28" t="n">
        <v>6300</v>
      </c>
      <c r="I51" s="28" t="n">
        <f aca="false">H51</f>
        <v>6300</v>
      </c>
      <c r="J51" s="29" t="n">
        <f aca="false">I51</f>
        <v>6300</v>
      </c>
    </row>
    <row r="52" customFormat="false" ht="13.8" hidden="false" customHeight="false" outlineLevel="0" collapsed="false">
      <c r="B52" s="30"/>
      <c r="C52" s="31" t="s">
        <v>45</v>
      </c>
      <c r="D52" s="32" t="n">
        <v>8219.5</v>
      </c>
      <c r="E52" s="32" t="n">
        <v>7544.18</v>
      </c>
      <c r="F52" s="32" t="n">
        <v>7500</v>
      </c>
      <c r="G52" s="32" t="n">
        <v>8875</v>
      </c>
      <c r="H52" s="32" t="n">
        <v>8900</v>
      </c>
      <c r="I52" s="32" t="n">
        <f aca="false">H52</f>
        <v>8900</v>
      </c>
      <c r="J52" s="33" t="n">
        <f aca="false">I52</f>
        <v>8900</v>
      </c>
    </row>
    <row r="53" customFormat="false" ht="13.8" hidden="false" customHeight="false" outlineLevel="0" collapsed="false">
      <c r="B53" s="30"/>
      <c r="C53" s="31" t="s">
        <v>46</v>
      </c>
      <c r="D53" s="32" t="n">
        <v>2400</v>
      </c>
      <c r="E53" s="32" t="n">
        <v>3200</v>
      </c>
      <c r="F53" s="32" t="n">
        <v>3200</v>
      </c>
      <c r="G53" s="32" t="n">
        <v>3200</v>
      </c>
      <c r="H53" s="32" t="n">
        <v>3200</v>
      </c>
      <c r="I53" s="32" t="n">
        <f aca="false">H53</f>
        <v>3200</v>
      </c>
      <c r="J53" s="33" t="n">
        <f aca="false">I53</f>
        <v>3200</v>
      </c>
    </row>
    <row r="54" customFormat="false" ht="13.8" hidden="false" customHeight="false" outlineLevel="0" collapsed="false">
      <c r="B54" s="30"/>
      <c r="C54" s="31" t="s">
        <v>47</v>
      </c>
      <c r="D54" s="32" t="n">
        <v>15149.35</v>
      </c>
      <c r="E54" s="32" t="n">
        <v>20772.49</v>
      </c>
      <c r="F54" s="32" t="n">
        <v>21000</v>
      </c>
      <c r="G54" s="32" t="n">
        <v>18187</v>
      </c>
      <c r="H54" s="32" t="n">
        <v>18000</v>
      </c>
      <c r="I54" s="32" t="n">
        <f aca="false">H54</f>
        <v>18000</v>
      </c>
      <c r="J54" s="33" t="n">
        <f aca="false">I54</f>
        <v>18000</v>
      </c>
    </row>
    <row r="55" customFormat="false" ht="13.8" hidden="false" customHeight="false" outlineLevel="0" collapsed="false">
      <c r="B55" s="30"/>
      <c r="C55" s="31" t="s">
        <v>48</v>
      </c>
      <c r="D55" s="32" t="n">
        <v>3437.59</v>
      </c>
      <c r="E55" s="32" t="n">
        <v>1358.39</v>
      </c>
      <c r="F55" s="32" t="n">
        <v>1360</v>
      </c>
      <c r="G55" s="32" t="n">
        <v>451</v>
      </c>
      <c r="H55" s="32" t="n">
        <v>0</v>
      </c>
      <c r="I55" s="32" t="n">
        <f aca="false">H55</f>
        <v>0</v>
      </c>
      <c r="J55" s="33" t="n">
        <f aca="false">I55</f>
        <v>0</v>
      </c>
    </row>
    <row r="56" customFormat="false" ht="13.8" hidden="false" customHeight="false" outlineLevel="0" collapsed="false">
      <c r="B56" s="30"/>
      <c r="C56" s="31" t="s">
        <v>49</v>
      </c>
      <c r="D56" s="32" t="n">
        <v>1607.13</v>
      </c>
      <c r="E56" s="32" t="n">
        <v>99.86</v>
      </c>
      <c r="F56" s="32" t="n">
        <v>100</v>
      </c>
      <c r="G56" s="32" t="n">
        <v>44</v>
      </c>
      <c r="H56" s="32" t="n">
        <v>45</v>
      </c>
      <c r="I56" s="32" t="n">
        <f aca="false">H56</f>
        <v>45</v>
      </c>
      <c r="J56" s="33" t="n">
        <f aca="false">I56</f>
        <v>45</v>
      </c>
    </row>
    <row r="57" customFormat="false" ht="13.8" hidden="false" customHeight="false" outlineLevel="0" collapsed="false">
      <c r="B57" s="30"/>
      <c r="C57" s="31" t="s">
        <v>50</v>
      </c>
      <c r="D57" s="34" t="n">
        <v>2162</v>
      </c>
      <c r="E57" s="32" t="n">
        <v>0</v>
      </c>
      <c r="F57" s="32" t="n">
        <v>0</v>
      </c>
      <c r="G57" s="32" t="n">
        <v>0</v>
      </c>
      <c r="H57" s="32" t="n">
        <v>0</v>
      </c>
      <c r="I57" s="32" t="n">
        <f aca="false">H57</f>
        <v>0</v>
      </c>
      <c r="J57" s="33" t="n">
        <f aca="false">I57</f>
        <v>0</v>
      </c>
    </row>
    <row r="58" customFormat="false" ht="13.8" hidden="false" customHeight="false" outlineLevel="0" collapsed="false">
      <c r="B58" s="30"/>
      <c r="C58" s="31" t="s">
        <v>51</v>
      </c>
      <c r="D58" s="34" t="n">
        <v>18499.98</v>
      </c>
      <c r="E58" s="34" t="n">
        <v>19583.23</v>
      </c>
      <c r="F58" s="34" t="n">
        <v>19600</v>
      </c>
      <c r="G58" s="34" t="n">
        <v>17847</v>
      </c>
      <c r="H58" s="34" t="n">
        <v>18000</v>
      </c>
      <c r="I58" s="32" t="n">
        <f aca="false">H58</f>
        <v>18000</v>
      </c>
      <c r="J58" s="33" t="n">
        <f aca="false">I58</f>
        <v>18000</v>
      </c>
    </row>
    <row r="59" customFormat="false" ht="13.8" hidden="false" customHeight="false" outlineLevel="0" collapsed="false">
      <c r="B59" s="30"/>
      <c r="C59" s="31" t="s">
        <v>52</v>
      </c>
      <c r="D59" s="34" t="n">
        <v>5342.44</v>
      </c>
      <c r="E59" s="32" t="n">
        <v>2245.45</v>
      </c>
      <c r="F59" s="34" t="n">
        <v>2200</v>
      </c>
      <c r="G59" s="34" t="n">
        <v>5280</v>
      </c>
      <c r="H59" s="34" t="n">
        <v>5000</v>
      </c>
      <c r="I59" s="32" t="n">
        <f aca="false">H59</f>
        <v>5000</v>
      </c>
      <c r="J59" s="33" t="n">
        <f aca="false">I59</f>
        <v>5000</v>
      </c>
    </row>
    <row r="60" customFormat="false" ht="13.8" hidden="false" customHeight="false" outlineLevel="0" collapsed="false">
      <c r="B60" s="30"/>
      <c r="C60" s="31" t="s">
        <v>53</v>
      </c>
      <c r="D60" s="34" t="n">
        <v>3246</v>
      </c>
      <c r="E60" s="34" t="n">
        <v>2786</v>
      </c>
      <c r="F60" s="34" t="n">
        <v>2800</v>
      </c>
      <c r="G60" s="34" t="n">
        <v>4390</v>
      </c>
      <c r="H60" s="34" t="n">
        <v>4400</v>
      </c>
      <c r="I60" s="32" t="n">
        <f aca="false">H60</f>
        <v>4400</v>
      </c>
      <c r="J60" s="33" t="n">
        <f aca="false">I60</f>
        <v>4400</v>
      </c>
    </row>
    <row r="61" customFormat="false" ht="13.8" hidden="false" customHeight="false" outlineLevel="0" collapsed="false">
      <c r="B61" s="30"/>
      <c r="C61" s="31" t="s">
        <v>54</v>
      </c>
      <c r="D61" s="34" t="n">
        <v>1289.2</v>
      </c>
      <c r="E61" s="34" t="n">
        <v>1624</v>
      </c>
      <c r="F61" s="34" t="n">
        <v>1600</v>
      </c>
      <c r="G61" s="34" t="n">
        <v>391</v>
      </c>
      <c r="H61" s="34" t="n">
        <v>400</v>
      </c>
      <c r="I61" s="32" t="n">
        <f aca="false">H61</f>
        <v>400</v>
      </c>
      <c r="J61" s="33" t="n">
        <f aca="false">I61</f>
        <v>400</v>
      </c>
    </row>
    <row r="62" customFormat="false" ht="13.8" hidden="false" customHeight="false" outlineLevel="0" collapsed="false">
      <c r="B62" s="30"/>
      <c r="C62" s="31" t="s">
        <v>55</v>
      </c>
      <c r="D62" s="34" t="n">
        <v>2460</v>
      </c>
      <c r="E62" s="34" t="n">
        <v>600</v>
      </c>
      <c r="F62" s="34" t="n">
        <v>600</v>
      </c>
      <c r="G62" s="34" t="n">
        <v>104</v>
      </c>
      <c r="H62" s="34" t="n">
        <v>0</v>
      </c>
      <c r="I62" s="32" t="n">
        <f aca="false">H62</f>
        <v>0</v>
      </c>
      <c r="J62" s="33" t="n">
        <f aca="false">I62</f>
        <v>0</v>
      </c>
    </row>
    <row r="63" customFormat="false" ht="13.8" hidden="false" customHeight="false" outlineLevel="0" collapsed="false">
      <c r="B63" s="30"/>
      <c r="C63" s="31" t="s">
        <v>56</v>
      </c>
      <c r="D63" s="34" t="n">
        <v>0</v>
      </c>
      <c r="E63" s="32" t="n">
        <v>1997.99</v>
      </c>
      <c r="F63" s="32" t="n">
        <v>0</v>
      </c>
      <c r="G63" s="32" t="n">
        <v>5768</v>
      </c>
      <c r="H63" s="32" t="n">
        <v>0</v>
      </c>
      <c r="I63" s="32" t="n">
        <f aca="false">H63</f>
        <v>0</v>
      </c>
      <c r="J63" s="33" t="n">
        <f aca="false">I63</f>
        <v>0</v>
      </c>
    </row>
    <row r="64" customFormat="false" ht="13.8" hidden="false" customHeight="false" outlineLevel="0" collapsed="false">
      <c r="B64" s="35"/>
      <c r="C64" s="36" t="s">
        <v>57</v>
      </c>
      <c r="D64" s="37" t="n">
        <v>0</v>
      </c>
      <c r="E64" s="37" t="n">
        <v>8820.15</v>
      </c>
      <c r="F64" s="37" t="n">
        <v>8800</v>
      </c>
      <c r="G64" s="37" t="n">
        <v>8608</v>
      </c>
      <c r="H64" s="37" t="n">
        <v>8600</v>
      </c>
      <c r="I64" s="37" t="n">
        <f aca="false">H64</f>
        <v>8600</v>
      </c>
      <c r="J64" s="38" t="n">
        <f aca="false">I64</f>
        <v>8600</v>
      </c>
    </row>
    <row r="66" customFormat="false" ht="13.8" hidden="false" customHeight="false" outlineLevel="0" collapsed="false">
      <c r="A66" s="14" t="s">
        <v>58</v>
      </c>
      <c r="B66" s="14"/>
      <c r="C66" s="14"/>
      <c r="D66" s="14"/>
      <c r="E66" s="14"/>
      <c r="F66" s="14"/>
      <c r="G66" s="14"/>
      <c r="H66" s="14"/>
      <c r="I66" s="14"/>
      <c r="J66" s="14"/>
    </row>
    <row r="67" customFormat="false" ht="14.4" hidden="false" customHeight="false" outlineLevel="0" collapsed="false">
      <c r="A67" s="5"/>
      <c r="B67" s="5"/>
      <c r="C67" s="5"/>
      <c r="D67" s="6" t="s">
        <v>1</v>
      </c>
      <c r="E67" s="6" t="s">
        <v>2</v>
      </c>
      <c r="F67" s="6" t="s">
        <v>3</v>
      </c>
      <c r="G67" s="6" t="s">
        <v>4</v>
      </c>
      <c r="H67" s="6" t="s">
        <v>5</v>
      </c>
      <c r="I67" s="6" t="s">
        <v>6</v>
      </c>
      <c r="J67" s="6" t="s">
        <v>7</v>
      </c>
    </row>
    <row r="68" customFormat="false" ht="13.8" hidden="false" customHeight="false" outlineLevel="0" collapsed="false">
      <c r="A68" s="15" t="s">
        <v>8</v>
      </c>
      <c r="B68" s="16" t="n">
        <v>111</v>
      </c>
      <c r="C68" s="16" t="s">
        <v>9</v>
      </c>
      <c r="D68" s="17" t="n">
        <f aca="false">D98</f>
        <v>474738.52</v>
      </c>
      <c r="E68" s="17" t="n">
        <f aca="false">E98</f>
        <v>486713.67</v>
      </c>
      <c r="F68" s="39" t="n">
        <f aca="false">F98</f>
        <v>513430</v>
      </c>
      <c r="G68" s="39" t="n">
        <f aca="false">G98</f>
        <v>563020</v>
      </c>
      <c r="H68" s="39" t="n">
        <f aca="false">H98</f>
        <v>1792262</v>
      </c>
      <c r="I68" s="39" t="n">
        <f aca="false">I98</f>
        <v>501406</v>
      </c>
      <c r="J68" s="39" t="n">
        <f aca="false">J98</f>
        <v>505406</v>
      </c>
    </row>
    <row r="69" customFormat="false" ht="13.8" hidden="false" customHeight="false" outlineLevel="0" collapsed="false">
      <c r="A69" s="12"/>
      <c r="B69" s="13"/>
      <c r="C69" s="18" t="s">
        <v>18</v>
      </c>
      <c r="D69" s="19" t="n">
        <f aca="false">SUM(D68:D68)</f>
        <v>474738.52</v>
      </c>
      <c r="E69" s="19" t="n">
        <f aca="false">SUM(E68:E68)</f>
        <v>486713.67</v>
      </c>
      <c r="F69" s="19" t="n">
        <f aca="false">SUM(F68:F68)</f>
        <v>513430</v>
      </c>
      <c r="G69" s="19" t="n">
        <f aca="false">SUM(G68:G68)</f>
        <v>563020</v>
      </c>
      <c r="H69" s="19" t="n">
        <f aca="false">SUM(H68:H68)</f>
        <v>1792262</v>
      </c>
      <c r="I69" s="19" t="n">
        <f aca="false">SUM(I68:I68)</f>
        <v>501406</v>
      </c>
      <c r="J69" s="19" t="n">
        <f aca="false">SUM(J68:J68)</f>
        <v>505406</v>
      </c>
    </row>
    <row r="71" customFormat="false" ht="13.8" hidden="false" customHeight="false" outlineLevel="0" collapsed="false">
      <c r="A71" s="40" t="s">
        <v>59</v>
      </c>
      <c r="B71" s="40"/>
      <c r="C71" s="40"/>
      <c r="D71" s="40"/>
      <c r="E71" s="40"/>
      <c r="F71" s="40"/>
      <c r="G71" s="40"/>
      <c r="H71" s="40"/>
      <c r="I71" s="40"/>
      <c r="J71" s="40"/>
    </row>
    <row r="72" customFormat="false" ht="14.4" hidden="false" customHeight="false" outlineLevel="0" collapsed="false">
      <c r="A72" s="6" t="s">
        <v>20</v>
      </c>
      <c r="B72" s="6" t="s">
        <v>21</v>
      </c>
      <c r="C72" s="6" t="s">
        <v>22</v>
      </c>
      <c r="D72" s="6" t="s">
        <v>1</v>
      </c>
      <c r="E72" s="6" t="s">
        <v>2</v>
      </c>
      <c r="F72" s="6" t="s">
        <v>3</v>
      </c>
      <c r="G72" s="6" t="s">
        <v>4</v>
      </c>
      <c r="H72" s="6" t="s">
        <v>5</v>
      </c>
      <c r="I72" s="6" t="s">
        <v>6</v>
      </c>
      <c r="J72" s="6" t="s">
        <v>7</v>
      </c>
    </row>
    <row r="73" customFormat="false" ht="13.8" hidden="false" customHeight="false" outlineLevel="0" collapsed="false">
      <c r="A73" s="41" t="s">
        <v>35</v>
      </c>
      <c r="B73" s="8" t="n">
        <v>311</v>
      </c>
      <c r="C73" s="8" t="s">
        <v>60</v>
      </c>
      <c r="D73" s="9" t="n">
        <v>1620.36</v>
      </c>
      <c r="E73" s="9" t="n">
        <v>1317.12</v>
      </c>
      <c r="F73" s="42" t="n">
        <v>0</v>
      </c>
      <c r="G73" s="42" t="n">
        <v>700</v>
      </c>
      <c r="H73" s="42" t="n">
        <v>700</v>
      </c>
      <c r="I73" s="42" t="n">
        <f aca="false">H73</f>
        <v>700</v>
      </c>
      <c r="J73" s="42" t="n">
        <f aca="false">I73</f>
        <v>700</v>
      </c>
    </row>
    <row r="74" customFormat="false" ht="13.8" hidden="false" customHeight="false" outlineLevel="0" collapsed="false">
      <c r="A74" s="41"/>
      <c r="B74" s="8" t="n">
        <v>312001</v>
      </c>
      <c r="C74" s="8" t="s">
        <v>61</v>
      </c>
      <c r="D74" s="9" t="n">
        <v>350826</v>
      </c>
      <c r="E74" s="9" t="n">
        <f aca="false">373433+57.39+792</f>
        <v>374282.39</v>
      </c>
      <c r="F74" s="42" t="n">
        <v>394085</v>
      </c>
      <c r="G74" s="42" t="n">
        <v>391633</v>
      </c>
      <c r="H74" s="42" t="n">
        <f aca="false">G74+38142+564</f>
        <v>430339</v>
      </c>
      <c r="I74" s="42" t="n">
        <f aca="false">H74</f>
        <v>430339</v>
      </c>
      <c r="J74" s="42" t="n">
        <f aca="false">I74</f>
        <v>430339</v>
      </c>
    </row>
    <row r="75" customFormat="false" ht="13.8" hidden="false" customHeight="false" outlineLevel="0" collapsed="false">
      <c r="A75" s="41"/>
      <c r="B75" s="8" t="n">
        <v>312001</v>
      </c>
      <c r="C75" s="8" t="s">
        <v>62</v>
      </c>
      <c r="D75" s="9" t="n">
        <v>3553</v>
      </c>
      <c r="E75" s="9" t="n">
        <v>5045</v>
      </c>
      <c r="F75" s="42" t="n">
        <v>11510</v>
      </c>
      <c r="G75" s="42" t="n">
        <v>1889</v>
      </c>
      <c r="H75" s="42" t="n">
        <f aca="false">G75</f>
        <v>1889</v>
      </c>
      <c r="I75" s="42" t="n">
        <f aca="false">H75</f>
        <v>1889</v>
      </c>
      <c r="J75" s="42" t="n">
        <f aca="false">I75</f>
        <v>1889</v>
      </c>
    </row>
    <row r="76" customFormat="false" ht="13.8" hidden="false" customHeight="false" outlineLevel="0" collapsed="false">
      <c r="A76" s="41"/>
      <c r="B76" s="8" t="n">
        <v>312001</v>
      </c>
      <c r="C76" s="8" t="s">
        <v>63</v>
      </c>
      <c r="D76" s="9" t="n">
        <v>1300</v>
      </c>
      <c r="E76" s="9" t="n">
        <v>3412.5</v>
      </c>
      <c r="F76" s="42" t="n">
        <v>4095</v>
      </c>
      <c r="G76" s="42" t="n">
        <v>4346</v>
      </c>
      <c r="H76" s="42" t="n">
        <f aca="false">G76</f>
        <v>4346</v>
      </c>
      <c r="I76" s="42" t="n">
        <f aca="false">H76</f>
        <v>4346</v>
      </c>
      <c r="J76" s="42" t="n">
        <f aca="false">I76</f>
        <v>4346</v>
      </c>
    </row>
    <row r="77" customFormat="false" ht="13.8" hidden="false" customHeight="false" outlineLevel="0" collapsed="false">
      <c r="A77" s="41"/>
      <c r="B77" s="8" t="n">
        <v>312001</v>
      </c>
      <c r="C77" s="8" t="s">
        <v>64</v>
      </c>
      <c r="D77" s="9" t="n">
        <v>4507</v>
      </c>
      <c r="E77" s="9" t="n">
        <v>4992</v>
      </c>
      <c r="F77" s="42" t="n">
        <v>5640</v>
      </c>
      <c r="G77" s="42" t="n">
        <v>5803</v>
      </c>
      <c r="H77" s="42" t="n">
        <f aca="false">G77</f>
        <v>5803</v>
      </c>
      <c r="I77" s="42" t="n">
        <f aca="false">H77</f>
        <v>5803</v>
      </c>
      <c r="J77" s="42" t="n">
        <f aca="false">I77</f>
        <v>5803</v>
      </c>
    </row>
    <row r="78" customFormat="false" ht="13.8" hidden="false" customHeight="false" outlineLevel="0" collapsed="false">
      <c r="A78" s="41"/>
      <c r="B78" s="8" t="n">
        <v>312001</v>
      </c>
      <c r="C78" s="8" t="s">
        <v>65</v>
      </c>
      <c r="D78" s="9" t="n">
        <v>6280</v>
      </c>
      <c r="E78" s="9" t="n">
        <v>6089</v>
      </c>
      <c r="F78" s="42" t="n">
        <v>6089</v>
      </c>
      <c r="G78" s="42" t="n">
        <v>3248</v>
      </c>
      <c r="H78" s="42" t="n">
        <f aca="false">G78</f>
        <v>3248</v>
      </c>
      <c r="I78" s="42" t="n">
        <f aca="false">H78</f>
        <v>3248</v>
      </c>
      <c r="J78" s="42" t="n">
        <f aca="false">I78</f>
        <v>3248</v>
      </c>
    </row>
    <row r="79" customFormat="false" ht="13.8" hidden="false" customHeight="false" outlineLevel="0" collapsed="false">
      <c r="A79" s="41"/>
      <c r="B79" s="8" t="n">
        <v>312001</v>
      </c>
      <c r="C79" s="8" t="s">
        <v>66</v>
      </c>
      <c r="D79" s="9" t="n">
        <v>1162</v>
      </c>
      <c r="E79" s="9" t="n">
        <v>1029.2</v>
      </c>
      <c r="F79" s="42" t="n">
        <v>1000</v>
      </c>
      <c r="G79" s="42" t="n">
        <v>564</v>
      </c>
      <c r="H79" s="42" t="n">
        <f aca="false">G79</f>
        <v>564</v>
      </c>
      <c r="I79" s="42" t="n">
        <f aca="false">H79</f>
        <v>564</v>
      </c>
      <c r="J79" s="42" t="n">
        <f aca="false">I79</f>
        <v>564</v>
      </c>
    </row>
    <row r="80" customFormat="false" ht="13.8" hidden="false" customHeight="false" outlineLevel="0" collapsed="false">
      <c r="A80" s="41"/>
      <c r="B80" s="8" t="n">
        <v>312001</v>
      </c>
      <c r="C80" s="8" t="s">
        <v>67</v>
      </c>
      <c r="D80" s="9" t="n">
        <v>0</v>
      </c>
      <c r="E80" s="9" t="n">
        <v>0</v>
      </c>
      <c r="F80" s="42" t="n">
        <v>0</v>
      </c>
      <c r="G80" s="42" t="n">
        <v>9760</v>
      </c>
      <c r="H80" s="42" t="n">
        <v>0</v>
      </c>
      <c r="I80" s="42" t="n">
        <f aca="false">H80</f>
        <v>0</v>
      </c>
      <c r="J80" s="42" t="n">
        <f aca="false">I80</f>
        <v>0</v>
      </c>
    </row>
    <row r="81" customFormat="false" ht="13.8" hidden="false" customHeight="false" outlineLevel="0" collapsed="false">
      <c r="A81" s="41"/>
      <c r="B81" s="8" t="n">
        <v>312001</v>
      </c>
      <c r="C81" s="8" t="s">
        <v>68</v>
      </c>
      <c r="D81" s="9" t="n">
        <v>4937</v>
      </c>
      <c r="E81" s="9" t="n">
        <v>5045</v>
      </c>
      <c r="F81" s="42" t="n">
        <v>5045</v>
      </c>
      <c r="G81" s="42" t="n">
        <v>4774</v>
      </c>
      <c r="H81" s="42" t="n">
        <f aca="false">G81</f>
        <v>4774</v>
      </c>
      <c r="I81" s="42" t="n">
        <f aca="false">H81</f>
        <v>4774</v>
      </c>
      <c r="J81" s="42" t="n">
        <f aca="false">I81</f>
        <v>4774</v>
      </c>
    </row>
    <row r="82" customFormat="false" ht="13.8" hidden="false" customHeight="false" outlineLevel="0" collapsed="false">
      <c r="A82" s="41"/>
      <c r="B82" s="8" t="n">
        <v>312001</v>
      </c>
      <c r="C82" s="8" t="s">
        <v>69</v>
      </c>
      <c r="D82" s="9" t="n">
        <v>1745</v>
      </c>
      <c r="E82" s="9" t="n">
        <v>1350</v>
      </c>
      <c r="F82" s="42" t="n">
        <v>720</v>
      </c>
      <c r="G82" s="42" t="n">
        <v>781</v>
      </c>
      <c r="H82" s="42" t="n">
        <f aca="false">G82</f>
        <v>781</v>
      </c>
      <c r="I82" s="42" t="n">
        <f aca="false">H82</f>
        <v>781</v>
      </c>
      <c r="J82" s="42" t="n">
        <f aca="false">I82</f>
        <v>781</v>
      </c>
    </row>
    <row r="83" customFormat="false" ht="13.8" hidden="false" customHeight="false" outlineLevel="0" collapsed="false">
      <c r="A83" s="41"/>
      <c r="B83" s="8" t="n">
        <v>312001</v>
      </c>
      <c r="C83" s="8" t="s">
        <v>70</v>
      </c>
      <c r="D83" s="9" t="n">
        <v>1620.36</v>
      </c>
      <c r="E83" s="9" t="n">
        <v>1317.12</v>
      </c>
      <c r="F83" s="42" t="n">
        <v>1300</v>
      </c>
      <c r="G83" s="42" t="n">
        <v>541</v>
      </c>
      <c r="H83" s="42" t="n">
        <v>490</v>
      </c>
      <c r="I83" s="42" t="n">
        <f aca="false">H83</f>
        <v>490</v>
      </c>
      <c r="J83" s="42" t="n">
        <f aca="false">I83</f>
        <v>490</v>
      </c>
    </row>
    <row r="84" customFormat="false" ht="13.8" hidden="false" customHeight="false" outlineLevel="0" collapsed="false">
      <c r="A84" s="41"/>
      <c r="B84" s="8" t="n">
        <v>312001</v>
      </c>
      <c r="C84" s="8" t="s">
        <v>71</v>
      </c>
      <c r="D84" s="9" t="n">
        <v>2945.31</v>
      </c>
      <c r="E84" s="9" t="n">
        <v>2936.01</v>
      </c>
      <c r="F84" s="42" t="n">
        <v>2936</v>
      </c>
      <c r="G84" s="42" t="n">
        <v>2935</v>
      </c>
      <c r="H84" s="42" t="n">
        <f aca="false">G84</f>
        <v>2935</v>
      </c>
      <c r="I84" s="42" t="n">
        <f aca="false">H84</f>
        <v>2935</v>
      </c>
      <c r="J84" s="42" t="n">
        <f aca="false">I84</f>
        <v>2935</v>
      </c>
    </row>
    <row r="85" customFormat="false" ht="13.8" hidden="false" customHeight="false" outlineLevel="0" collapsed="false">
      <c r="A85" s="41"/>
      <c r="B85" s="8" t="n">
        <v>312001</v>
      </c>
      <c r="C85" s="8" t="s">
        <v>72</v>
      </c>
      <c r="D85" s="9" t="n">
        <v>136.81</v>
      </c>
      <c r="E85" s="9" t="n">
        <v>136.38</v>
      </c>
      <c r="F85" s="42" t="n">
        <v>136</v>
      </c>
      <c r="G85" s="42" t="n">
        <v>136</v>
      </c>
      <c r="H85" s="42" t="n">
        <f aca="false">G85</f>
        <v>136</v>
      </c>
      <c r="I85" s="42" t="n">
        <f aca="false">H85</f>
        <v>136</v>
      </c>
      <c r="J85" s="42" t="n">
        <f aca="false">I85</f>
        <v>136</v>
      </c>
    </row>
    <row r="86" customFormat="false" ht="13.8" hidden="false" customHeight="false" outlineLevel="0" collapsed="false">
      <c r="A86" s="41"/>
      <c r="B86" s="8" t="n">
        <v>312001</v>
      </c>
      <c r="C86" s="8" t="s">
        <v>73</v>
      </c>
      <c r="D86" s="9" t="n">
        <v>296.81</v>
      </c>
      <c r="E86" s="9" t="n">
        <v>295.58</v>
      </c>
      <c r="F86" s="42" t="n">
        <v>295</v>
      </c>
      <c r="G86" s="42" t="n">
        <v>295</v>
      </c>
      <c r="H86" s="42" t="n">
        <f aca="false">G86</f>
        <v>295</v>
      </c>
      <c r="I86" s="42" t="n">
        <f aca="false">H86</f>
        <v>295</v>
      </c>
      <c r="J86" s="42" t="n">
        <f aca="false">I86</f>
        <v>295</v>
      </c>
    </row>
    <row r="87" customFormat="false" ht="13.8" hidden="false" customHeight="false" outlineLevel="0" collapsed="false">
      <c r="A87" s="41"/>
      <c r="B87" s="8" t="n">
        <v>312001</v>
      </c>
      <c r="C87" s="8" t="s">
        <v>74</v>
      </c>
      <c r="D87" s="9" t="n">
        <v>3905.31</v>
      </c>
      <c r="E87" s="9" t="n">
        <v>4000.79</v>
      </c>
      <c r="F87" s="42" t="n">
        <v>4000</v>
      </c>
      <c r="G87" s="42" t="n">
        <v>4103</v>
      </c>
      <c r="H87" s="42" t="n">
        <f aca="false">G87</f>
        <v>4103</v>
      </c>
      <c r="I87" s="42" t="n">
        <f aca="false">H87</f>
        <v>4103</v>
      </c>
      <c r="J87" s="42" t="n">
        <f aca="false">I87</f>
        <v>4103</v>
      </c>
    </row>
    <row r="88" customFormat="false" ht="13.8" hidden="false" customHeight="false" outlineLevel="0" collapsed="false">
      <c r="A88" s="41"/>
      <c r="B88" s="8" t="n">
        <v>312001</v>
      </c>
      <c r="C88" s="8" t="s">
        <v>75</v>
      </c>
      <c r="D88" s="9" t="n">
        <v>1045.11</v>
      </c>
      <c r="E88" s="9" t="n">
        <v>1041.81</v>
      </c>
      <c r="F88" s="42" t="n">
        <v>1042</v>
      </c>
      <c r="G88" s="42" t="n">
        <v>1062</v>
      </c>
      <c r="H88" s="42" t="n">
        <f aca="false">G88</f>
        <v>1062</v>
      </c>
      <c r="I88" s="42" t="n">
        <f aca="false">H88</f>
        <v>1062</v>
      </c>
      <c r="J88" s="42" t="n">
        <f aca="false">I88</f>
        <v>1062</v>
      </c>
    </row>
    <row r="89" customFormat="false" ht="13.8" hidden="false" customHeight="false" outlineLevel="0" collapsed="false">
      <c r="A89" s="41"/>
      <c r="B89" s="8" t="n">
        <v>312001</v>
      </c>
      <c r="C89" s="8" t="s">
        <v>76</v>
      </c>
      <c r="D89" s="9" t="n">
        <v>7289.6</v>
      </c>
      <c r="E89" s="9" t="n">
        <v>1280</v>
      </c>
      <c r="F89" s="42" t="n">
        <v>2000</v>
      </c>
      <c r="G89" s="42" t="n">
        <v>1804</v>
      </c>
      <c r="H89" s="42" t="n">
        <v>2000</v>
      </c>
      <c r="I89" s="42" t="n">
        <f aca="false">H89</f>
        <v>2000</v>
      </c>
      <c r="J89" s="42" t="n">
        <v>6000</v>
      </c>
    </row>
    <row r="90" customFormat="false" ht="13.8" hidden="false" customHeight="false" outlineLevel="0" collapsed="false">
      <c r="A90" s="41"/>
      <c r="B90" s="8" t="n">
        <v>312001</v>
      </c>
      <c r="C90" s="8" t="s">
        <v>77</v>
      </c>
      <c r="D90" s="9" t="n">
        <v>241.2</v>
      </c>
      <c r="E90" s="9" t="n">
        <v>241.23</v>
      </c>
      <c r="F90" s="42" t="n">
        <v>241</v>
      </c>
      <c r="G90" s="42" t="n">
        <v>241</v>
      </c>
      <c r="H90" s="42" t="n">
        <f aca="false">G90</f>
        <v>241</v>
      </c>
      <c r="I90" s="42" t="n">
        <f aca="false">H90</f>
        <v>241</v>
      </c>
      <c r="J90" s="42" t="n">
        <f aca="false">I90</f>
        <v>241</v>
      </c>
    </row>
    <row r="91" customFormat="false" ht="13.8" hidden="false" customHeight="false" outlineLevel="0" collapsed="false">
      <c r="A91" s="41"/>
      <c r="B91" s="8" t="n">
        <v>312001</v>
      </c>
      <c r="C91" s="8" t="s">
        <v>78</v>
      </c>
      <c r="D91" s="9" t="n">
        <v>38400</v>
      </c>
      <c r="E91" s="9" t="n">
        <v>38400</v>
      </c>
      <c r="F91" s="42" t="n">
        <v>38400</v>
      </c>
      <c r="G91" s="42" t="n">
        <v>38400</v>
      </c>
      <c r="H91" s="42" t="n">
        <f aca="false">G91</f>
        <v>38400</v>
      </c>
      <c r="I91" s="42" t="n">
        <f aca="false">H91</f>
        <v>38400</v>
      </c>
      <c r="J91" s="42" t="n">
        <f aca="false">I91</f>
        <v>38400</v>
      </c>
    </row>
    <row r="92" customFormat="false" ht="13.8" hidden="false" customHeight="false" outlineLevel="0" collapsed="false">
      <c r="A92" s="41"/>
      <c r="B92" s="8" t="n">
        <v>312001</v>
      </c>
      <c r="C92" s="8" t="s">
        <v>79</v>
      </c>
      <c r="D92" s="9" t="n">
        <v>0</v>
      </c>
      <c r="E92" s="9" t="n">
        <v>0</v>
      </c>
      <c r="F92" s="42" t="n">
        <v>8568</v>
      </c>
      <c r="G92" s="42" t="n">
        <v>0</v>
      </c>
      <c r="H92" s="42" t="n">
        <f aca="false">G92</f>
        <v>0</v>
      </c>
      <c r="I92" s="42" t="n">
        <f aca="false">H92</f>
        <v>0</v>
      </c>
      <c r="J92" s="42" t="n">
        <f aca="false">I92</f>
        <v>0</v>
      </c>
    </row>
    <row r="93" customFormat="false" ht="13.8" hidden="false" customHeight="false" outlineLevel="0" collapsed="false">
      <c r="A93" s="41"/>
      <c r="B93" s="8" t="n">
        <v>312001</v>
      </c>
      <c r="C93" s="8" t="s">
        <v>80</v>
      </c>
      <c r="D93" s="9" t="n">
        <v>17749.35</v>
      </c>
      <c r="E93" s="9" t="n">
        <v>25239.92</v>
      </c>
      <c r="F93" s="42" t="n">
        <v>26328</v>
      </c>
      <c r="G93" s="42" t="n">
        <f aca="false">5851+34154</f>
        <v>40005</v>
      </c>
      <c r="H93" s="42" t="n">
        <v>9856</v>
      </c>
      <c r="I93" s="42" t="n">
        <v>0</v>
      </c>
      <c r="J93" s="42" t="n">
        <f aca="false">I93</f>
        <v>0</v>
      </c>
    </row>
    <row r="94" customFormat="false" ht="13.8" hidden="false" customHeight="false" outlineLevel="0" collapsed="false">
      <c r="A94" s="41"/>
      <c r="B94" s="8" t="n">
        <v>312001</v>
      </c>
      <c r="C94" s="8" t="s">
        <v>81</v>
      </c>
      <c r="D94" s="9" t="n">
        <v>16798.66</v>
      </c>
      <c r="E94" s="9" t="n">
        <v>10579.74</v>
      </c>
      <c r="F94" s="42"/>
      <c r="G94" s="42"/>
      <c r="H94" s="42"/>
      <c r="I94" s="42"/>
      <c r="J94" s="42"/>
    </row>
    <row r="95" customFormat="false" ht="13.8" hidden="false" customHeight="false" outlineLevel="0" collapsed="false">
      <c r="A95" s="41"/>
      <c r="B95" s="8" t="n">
        <v>322001</v>
      </c>
      <c r="C95" s="8" t="s">
        <v>82</v>
      </c>
      <c r="D95" s="9"/>
      <c r="E95" s="9"/>
      <c r="F95" s="42"/>
      <c r="G95" s="42"/>
      <c r="H95" s="42" t="n">
        <v>888000</v>
      </c>
      <c r="I95" s="42"/>
      <c r="J95" s="42"/>
    </row>
    <row r="96" customFormat="false" ht="13.8" hidden="false" customHeight="false" outlineLevel="0" collapsed="false">
      <c r="A96" s="41"/>
      <c r="B96" s="8" t="n">
        <v>322001</v>
      </c>
      <c r="C96" s="8" t="s">
        <v>83</v>
      </c>
      <c r="D96" s="9"/>
      <c r="E96" s="9"/>
      <c r="F96" s="42"/>
      <c r="G96" s="42"/>
      <c r="H96" s="42" t="n">
        <v>392300</v>
      </c>
      <c r="I96" s="42"/>
      <c r="J96" s="42"/>
    </row>
    <row r="97" customFormat="false" ht="13.8" hidden="false" customHeight="false" outlineLevel="0" collapsed="false">
      <c r="A97" s="41"/>
      <c r="B97" s="8" t="n">
        <v>322001</v>
      </c>
      <c r="C97" s="8" t="s">
        <v>84</v>
      </c>
      <c r="D97" s="9" t="n">
        <v>10000</v>
      </c>
      <c r="E97" s="9" t="n">
        <v>0</v>
      </c>
      <c r="F97" s="42" t="n">
        <v>0</v>
      </c>
      <c r="G97" s="42" t="n">
        <v>50000</v>
      </c>
      <c r="H97" s="42" t="n">
        <v>0</v>
      </c>
      <c r="I97" s="42" t="n">
        <f aca="false">H97</f>
        <v>0</v>
      </c>
      <c r="J97" s="42" t="n">
        <f aca="false">I97</f>
        <v>0</v>
      </c>
    </row>
    <row r="98" customFormat="false" ht="13.8" hidden="false" customHeight="false" outlineLevel="0" collapsed="false">
      <c r="A98" s="43" t="s">
        <v>85</v>
      </c>
      <c r="B98" s="10" t="n">
        <v>111</v>
      </c>
      <c r="C98" s="10" t="s">
        <v>9</v>
      </c>
      <c r="D98" s="11" t="n">
        <f aca="false">SUM(D74:D97)</f>
        <v>474738.52</v>
      </c>
      <c r="E98" s="11" t="n">
        <f aca="false">SUM(E74:E97)</f>
        <v>486713.67</v>
      </c>
      <c r="F98" s="11" t="n">
        <f aca="false">SUM(F73:F97)</f>
        <v>513430</v>
      </c>
      <c r="G98" s="11" t="n">
        <f aca="false">SUM(G73:G97)</f>
        <v>563020</v>
      </c>
      <c r="H98" s="11" t="n">
        <f aca="false">SUM(H73:H97)</f>
        <v>1792262</v>
      </c>
      <c r="I98" s="11" t="n">
        <f aca="false">SUM(I74:I97)</f>
        <v>501406</v>
      </c>
      <c r="J98" s="11" t="n">
        <f aca="false">SUM(J74:J97)</f>
        <v>505406</v>
      </c>
    </row>
    <row r="100" customFormat="false" ht="13.8" hidden="false" customHeight="false" outlineLevel="0" collapsed="false">
      <c r="A100" s="14" t="s">
        <v>86</v>
      </c>
      <c r="B100" s="14"/>
      <c r="C100" s="14"/>
      <c r="D100" s="14"/>
      <c r="E100" s="14"/>
      <c r="F100" s="14"/>
      <c r="G100" s="14"/>
      <c r="H100" s="14"/>
      <c r="I100" s="14"/>
      <c r="J100" s="14"/>
    </row>
    <row r="101" customFormat="false" ht="14.4" hidden="false" customHeight="false" outlineLevel="0" collapsed="false">
      <c r="A101" s="5"/>
      <c r="B101" s="5"/>
      <c r="C101" s="5"/>
      <c r="D101" s="6" t="s">
        <v>1</v>
      </c>
      <c r="E101" s="6" t="s">
        <v>2</v>
      </c>
      <c r="F101" s="6" t="s">
        <v>3</v>
      </c>
      <c r="G101" s="6" t="s">
        <v>4</v>
      </c>
      <c r="H101" s="6" t="s">
        <v>5</v>
      </c>
      <c r="I101" s="6" t="s">
        <v>6</v>
      </c>
      <c r="J101" s="6" t="s">
        <v>7</v>
      </c>
    </row>
    <row r="102" customFormat="false" ht="13.8" hidden="false" customHeight="false" outlineLevel="0" collapsed="false">
      <c r="A102" s="15" t="s">
        <v>8</v>
      </c>
      <c r="B102" s="16" t="n">
        <v>131</v>
      </c>
      <c r="C102" s="16" t="s">
        <v>87</v>
      </c>
      <c r="D102" s="17" t="n">
        <f aca="false">D107</f>
        <v>22382.36</v>
      </c>
      <c r="E102" s="17" t="n">
        <f aca="false">E107</f>
        <v>17330.41</v>
      </c>
      <c r="F102" s="17" t="n">
        <v>0</v>
      </c>
      <c r="G102" s="17" t="n">
        <v>3513</v>
      </c>
      <c r="H102" s="17" t="n">
        <v>0</v>
      </c>
      <c r="I102" s="17" t="n">
        <v>0</v>
      </c>
      <c r="J102" s="17" t="n">
        <v>0</v>
      </c>
    </row>
    <row r="103" customFormat="false" ht="13.8" hidden="false" customHeight="false" outlineLevel="0" collapsed="false">
      <c r="A103" s="15"/>
      <c r="B103" s="16" t="n">
        <v>41</v>
      </c>
      <c r="C103" s="16" t="s">
        <v>10</v>
      </c>
      <c r="D103" s="17" t="n">
        <f aca="false">D108</f>
        <v>3387.31</v>
      </c>
      <c r="E103" s="17" t="n">
        <f aca="false">E108</f>
        <v>12173.51</v>
      </c>
      <c r="F103" s="17" t="n">
        <f aca="false">F108</f>
        <v>182899</v>
      </c>
      <c r="G103" s="17" t="n">
        <f aca="false">G108</f>
        <v>11271</v>
      </c>
      <c r="H103" s="17" t="n">
        <f aca="false">H109</f>
        <v>182947</v>
      </c>
      <c r="I103" s="17" t="n">
        <v>0</v>
      </c>
      <c r="J103" s="17" t="n">
        <v>0</v>
      </c>
    </row>
    <row r="104" customFormat="false" ht="13.8" hidden="false" customHeight="false" outlineLevel="0" collapsed="false">
      <c r="A104" s="15"/>
      <c r="B104" s="16" t="n">
        <v>52</v>
      </c>
      <c r="C104" s="16" t="s">
        <v>13</v>
      </c>
      <c r="D104" s="17" t="n">
        <v>0</v>
      </c>
      <c r="E104" s="17" t="n">
        <v>0</v>
      </c>
      <c r="F104" s="17" t="n">
        <v>0</v>
      </c>
      <c r="G104" s="17" t="n">
        <v>0</v>
      </c>
      <c r="H104" s="17" t="n">
        <v>60000</v>
      </c>
      <c r="I104" s="17" t="n">
        <v>0</v>
      </c>
      <c r="J104" s="17" t="n">
        <v>0</v>
      </c>
    </row>
    <row r="105" customFormat="false" ht="13.8" hidden="false" customHeight="false" outlineLevel="0" collapsed="false">
      <c r="A105" s="12"/>
      <c r="B105" s="13"/>
      <c r="C105" s="18" t="s">
        <v>18</v>
      </c>
      <c r="D105" s="19" t="n">
        <f aca="false">SUM(D102:D104)</f>
        <v>25769.67</v>
      </c>
      <c r="E105" s="19" t="n">
        <f aca="false">SUM(E102:E104)</f>
        <v>29503.92</v>
      </c>
      <c r="F105" s="19" t="n">
        <f aca="false">SUM(F102:F104)</f>
        <v>182899</v>
      </c>
      <c r="G105" s="19" t="n">
        <f aca="false">SUM(G102:G104)</f>
        <v>14784</v>
      </c>
      <c r="H105" s="19" t="n">
        <f aca="false">SUM(H102:H104)</f>
        <v>242947</v>
      </c>
      <c r="I105" s="19" t="n">
        <f aca="false">SUM(I102:I104)</f>
        <v>0</v>
      </c>
      <c r="J105" s="19" t="n">
        <f aca="false">SUM(J102:J104)</f>
        <v>0</v>
      </c>
    </row>
    <row r="107" customFormat="false" ht="13.8" hidden="false" customHeight="false" outlineLevel="0" collapsed="false">
      <c r="B107" s="27" t="s">
        <v>43</v>
      </c>
      <c r="C107" s="12" t="s">
        <v>88</v>
      </c>
      <c r="D107" s="28" t="n">
        <v>22382.36</v>
      </c>
      <c r="E107" s="28" t="n">
        <v>17330.41</v>
      </c>
      <c r="F107" s="28"/>
      <c r="G107" s="28" t="n">
        <v>3513</v>
      </c>
      <c r="H107" s="28"/>
      <c r="I107" s="28"/>
      <c r="J107" s="29"/>
    </row>
    <row r="108" customFormat="false" ht="13.8" hidden="false" customHeight="false" outlineLevel="0" collapsed="false">
      <c r="B108" s="30"/>
      <c r="C108" s="1" t="s">
        <v>89</v>
      </c>
      <c r="D108" s="32" t="n">
        <v>3387.31</v>
      </c>
      <c r="E108" s="32" t="n">
        <v>12173.51</v>
      </c>
      <c r="F108" s="32" t="n">
        <v>182899</v>
      </c>
      <c r="G108" s="32" t="n">
        <f aca="false">199704-188433</f>
        <v>11271</v>
      </c>
      <c r="H108" s="32"/>
      <c r="I108" s="32"/>
      <c r="J108" s="33"/>
    </row>
    <row r="109" customFormat="false" ht="13.8" hidden="false" customHeight="false" outlineLevel="0" collapsed="false">
      <c r="B109" s="30"/>
      <c r="C109" s="31" t="s">
        <v>90</v>
      </c>
      <c r="D109" s="32"/>
      <c r="E109" s="32"/>
      <c r="F109" s="32"/>
      <c r="G109" s="32" t="n">
        <v>0</v>
      </c>
      <c r="H109" s="32" t="n">
        <f aca="false">6887+188433-12373</f>
        <v>182947</v>
      </c>
      <c r="I109" s="32"/>
      <c r="J109" s="33"/>
    </row>
    <row r="110" customFormat="false" ht="13.8" hidden="false" customHeight="false" outlineLevel="0" collapsed="false">
      <c r="B110" s="35"/>
      <c r="C110" s="44" t="s">
        <v>91</v>
      </c>
      <c r="D110" s="37"/>
      <c r="E110" s="37"/>
      <c r="F110" s="37"/>
      <c r="G110" s="37"/>
      <c r="H110" s="37" t="n">
        <v>60000</v>
      </c>
      <c r="I110" s="37"/>
      <c r="J110" s="38"/>
    </row>
    <row r="112" customFormat="false" ht="13.8" hidden="false" customHeight="false" outlineLevel="0" collapsed="false">
      <c r="A112" s="14" t="s">
        <v>92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customFormat="false" ht="14.4" hidden="false" customHeight="false" outlineLevel="0" collapsed="false">
      <c r="A113" s="5"/>
      <c r="B113" s="5"/>
      <c r="C113" s="5"/>
      <c r="D113" s="6" t="s">
        <v>1</v>
      </c>
      <c r="E113" s="6" t="s">
        <v>2</v>
      </c>
      <c r="F113" s="6" t="s">
        <v>3</v>
      </c>
      <c r="G113" s="6" t="s">
        <v>4</v>
      </c>
      <c r="H113" s="6" t="s">
        <v>5</v>
      </c>
      <c r="I113" s="6" t="s">
        <v>6</v>
      </c>
      <c r="J113" s="6" t="s">
        <v>7</v>
      </c>
    </row>
    <row r="114" customFormat="false" ht="13.8" hidden="false" customHeight="false" outlineLevel="0" collapsed="false">
      <c r="D114" s="17" t="n">
        <f aca="false">D16-výdaje!G15</f>
        <v>38850.8100000001</v>
      </c>
      <c r="E114" s="17" t="n">
        <f aca="false">E16-výdaje!H15</f>
        <v>212846.37</v>
      </c>
      <c r="F114" s="17" t="n">
        <f aca="false">F16-výdaje!I15</f>
        <v>54330</v>
      </c>
      <c r="G114" s="17" t="n">
        <f aca="false">G16-výdaje!J15</f>
        <v>61428</v>
      </c>
      <c r="H114" s="17" t="n">
        <f aca="false">H16-výdaje!K15</f>
        <v>77682</v>
      </c>
      <c r="I114" s="17" t="n">
        <f aca="false">I16-výdaje!L15</f>
        <v>0</v>
      </c>
      <c r="J114" s="17" t="n">
        <f aca="false">J16-výdaje!M15</f>
        <v>0</v>
      </c>
    </row>
  </sheetData>
  <mergeCells count="5">
    <mergeCell ref="A3:A15"/>
    <mergeCell ref="A25:A33"/>
    <mergeCell ref="A43:A48"/>
    <mergeCell ref="A73:A97"/>
    <mergeCell ref="A102:A104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2017 - 2019</oddHeader>
    <oddFooter>&amp;L&amp;"Arial,Normálne"&amp;10Príloha č. 1&amp;C&amp;"Arial,Normálne"&amp;10Návrh č. 1b&amp;R&amp;"Arial,Normálne"&amp;10 13. 12. 2016</oddFooter>
  </headerFooter>
  <rowBreaks count="4" manualBreakCount="4">
    <brk id="17" man="true" max="16383" min="0"/>
    <brk id="35" man="true" max="16383" min="0"/>
    <brk id="65" man="true" max="16383" min="0"/>
    <brk id="99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D1" activeCellId="0" sqref="D1"/>
    </sheetView>
  </sheetViews>
  <sheetFormatPr defaultRowHeight="13.8"/>
  <cols>
    <col collapsed="false" hidden="true" max="3" min="1" style="45" width="0"/>
    <col collapsed="false" hidden="false" max="4" min="4" style="45" width="11.6071428571429"/>
    <col collapsed="false" hidden="false" max="5" min="5" style="45" width="8.63775510204082"/>
    <col collapsed="false" hidden="false" max="6" min="6" style="45" width="18.0867346938776"/>
    <col collapsed="false" hidden="false" max="13" min="7" style="45" width="11.2244897959184"/>
    <col collapsed="false" hidden="false" max="1011" min="14" style="45" width="8.63775510204082"/>
    <col collapsed="false" hidden="false" max="1025" min="1012" style="0" width="8.63775510204082"/>
  </cols>
  <sheetData>
    <row r="1" customFormat="false" ht="13.8" hidden="false" customHeight="false" outlineLevel="0" collapsed="false">
      <c r="A1" s="45" t="s">
        <v>93</v>
      </c>
      <c r="B1" s="45" t="s">
        <v>94</v>
      </c>
      <c r="C1" s="45" t="s">
        <v>95</v>
      </c>
      <c r="D1" s="46" t="s">
        <v>96</v>
      </c>
      <c r="E1" s="47"/>
      <c r="F1" s="47"/>
      <c r="G1" s="47"/>
      <c r="H1" s="47"/>
      <c r="I1" s="47"/>
      <c r="J1" s="47"/>
      <c r="K1" s="47"/>
      <c r="L1" s="47"/>
      <c r="M1" s="47"/>
    </row>
    <row r="2" customFormat="false" ht="14.45" hidden="false" customHeight="false" outlineLevel="0" collapsed="false">
      <c r="D2" s="48"/>
      <c r="E2" s="48"/>
      <c r="F2" s="48"/>
      <c r="G2" s="49" t="s">
        <v>1</v>
      </c>
      <c r="H2" s="49" t="s">
        <v>2</v>
      </c>
      <c r="I2" s="49" t="s">
        <v>3</v>
      </c>
      <c r="J2" s="49" t="s">
        <v>4</v>
      </c>
      <c r="K2" s="49" t="s">
        <v>5</v>
      </c>
      <c r="L2" s="49" t="s">
        <v>6</v>
      </c>
      <c r="M2" s="49" t="s">
        <v>7</v>
      </c>
    </row>
    <row r="3" customFormat="false" ht="13.8" hidden="false" customHeight="true" outlineLevel="0" collapsed="false">
      <c r="D3" s="50" t="s">
        <v>8</v>
      </c>
      <c r="E3" s="51" t="n">
        <v>111</v>
      </c>
      <c r="F3" s="51" t="s">
        <v>9</v>
      </c>
      <c r="G3" s="52" t="n">
        <f aca="false">G19+G127+G223+G385</f>
        <v>482576.37</v>
      </c>
      <c r="H3" s="52" t="n">
        <f aca="false">H19+H127+H223+H385</f>
        <v>488245.51</v>
      </c>
      <c r="I3" s="52" t="n">
        <f aca="false">I19+I127+I223+I385</f>
        <v>507598</v>
      </c>
      <c r="J3" s="52" t="n">
        <f aca="false">J19+J127+J223+J385</f>
        <v>542831</v>
      </c>
      <c r="K3" s="52" t="n">
        <f aca="false">K19+K127+K223+K385</f>
        <v>509210</v>
      </c>
      <c r="L3" s="52" t="n">
        <f aca="false">L19+L127+L223+L385</f>
        <v>504170</v>
      </c>
      <c r="M3" s="52" t="n">
        <f aca="false">M19+M127+M223+M385</f>
        <v>508170</v>
      </c>
    </row>
    <row r="4" customFormat="false" ht="13.8" hidden="false" customHeight="false" outlineLevel="0" collapsed="false">
      <c r="D4" s="50"/>
      <c r="E4" s="51" t="n">
        <v>41</v>
      </c>
      <c r="F4" s="51" t="s">
        <v>10</v>
      </c>
      <c r="G4" s="52" t="n">
        <f aca="false">G20+G128+G170+G195+G224+G298+G386+G557</f>
        <v>735831.41</v>
      </c>
      <c r="H4" s="52" t="n">
        <f aca="false">H20+H128+H170+H195+H224+H298+H386+H557</f>
        <v>681453.7</v>
      </c>
      <c r="I4" s="52" t="n">
        <f aca="false">I20+I128+I170+I195+I224+I298+I386+I557</f>
        <v>724731</v>
      </c>
      <c r="J4" s="52" t="n">
        <f aca="false">J20+J128+J170+J195+J224+J298+J386+J557</f>
        <v>690221</v>
      </c>
      <c r="K4" s="52" t="n">
        <f aca="false">K20+K128+K170+K195+K224+K298+K386+K557</f>
        <v>725860</v>
      </c>
      <c r="L4" s="52" t="n">
        <f aca="false">L20+L128+L170+L195+L224+L298+L386+L557</f>
        <v>705572</v>
      </c>
      <c r="M4" s="52" t="n">
        <f aca="false">M20+M128+M170+M195+M224+M298+M386+M557</f>
        <v>719147</v>
      </c>
    </row>
    <row r="5" customFormat="false" ht="13.8" hidden="false" customHeight="false" outlineLevel="0" collapsed="false">
      <c r="D5" s="50"/>
      <c r="E5" s="51"/>
      <c r="F5" s="53" t="s">
        <v>97</v>
      </c>
      <c r="G5" s="54" t="n">
        <f aca="false">SUM(G3:G4)</f>
        <v>1218407.78</v>
      </c>
      <c r="H5" s="54" t="n">
        <f aca="false">SUM(H3:H4)</f>
        <v>1169699.21</v>
      </c>
      <c r="I5" s="54" t="n">
        <f aca="false">SUM(I3:I4)</f>
        <v>1232329</v>
      </c>
      <c r="J5" s="54" t="n">
        <f aca="false">SUM(J3:J4)</f>
        <v>1233052</v>
      </c>
      <c r="K5" s="54" t="n">
        <f aca="false">SUM(K3:K4)</f>
        <v>1235070</v>
      </c>
      <c r="L5" s="54" t="n">
        <f aca="false">SUM(L3:L4)</f>
        <v>1209742</v>
      </c>
      <c r="M5" s="54" t="n">
        <f aca="false">SUM(M3:M4)</f>
        <v>1227317</v>
      </c>
    </row>
    <row r="6" customFormat="false" ht="13.8" hidden="false" customHeight="false" outlineLevel="0" collapsed="false">
      <c r="D6" s="50"/>
      <c r="E6" s="51" t="n">
        <v>111</v>
      </c>
      <c r="F6" s="51" t="s">
        <v>9</v>
      </c>
      <c r="G6" s="52" t="n">
        <f aca="false">G445</f>
        <v>0</v>
      </c>
      <c r="H6" s="52" t="n">
        <f aca="false">H445</f>
        <v>10000</v>
      </c>
      <c r="I6" s="52" t="n">
        <f aca="false">I445</f>
        <v>0</v>
      </c>
      <c r="J6" s="52" t="n">
        <f aca="false">J445</f>
        <v>50000</v>
      </c>
      <c r="K6" s="52" t="n">
        <f aca="false">K445</f>
        <v>1305300</v>
      </c>
      <c r="L6" s="52" t="n">
        <f aca="false">L445</f>
        <v>0</v>
      </c>
      <c r="M6" s="52" t="n">
        <f aca="false">M445</f>
        <v>0</v>
      </c>
    </row>
    <row r="7" customFormat="false" ht="13.8" hidden="false" customHeight="false" outlineLevel="0" collapsed="false">
      <c r="D7" s="50"/>
      <c r="E7" s="51" t="n">
        <v>41</v>
      </c>
      <c r="F7" s="51" t="s">
        <v>10</v>
      </c>
      <c r="G7" s="52" t="n">
        <f aca="false">G446</f>
        <v>48692.63</v>
      </c>
      <c r="H7" s="52" t="n">
        <f aca="false">H446</f>
        <v>12262.35</v>
      </c>
      <c r="I7" s="52" t="n">
        <f aca="false">I446</f>
        <v>360450</v>
      </c>
      <c r="J7" s="52" t="n">
        <f aca="false">J446</f>
        <v>258348</v>
      </c>
      <c r="K7" s="52" t="n">
        <f aca="false">K446</f>
        <v>393783</v>
      </c>
      <c r="L7" s="52" t="n">
        <f aca="false">L446</f>
        <v>328290</v>
      </c>
      <c r="M7" s="52" t="n">
        <f aca="false">M446</f>
        <v>314715</v>
      </c>
    </row>
    <row r="8" customFormat="false" ht="13.8" hidden="false" customHeight="false" outlineLevel="0" collapsed="false">
      <c r="D8" s="50"/>
      <c r="E8" s="51" t="n">
        <v>52</v>
      </c>
      <c r="F8" s="51" t="s">
        <v>13</v>
      </c>
      <c r="G8" s="52" t="n">
        <f aca="false">G447</f>
        <v>0</v>
      </c>
      <c r="H8" s="52" t="n">
        <f aca="false">H447</f>
        <v>0</v>
      </c>
      <c r="I8" s="52" t="n">
        <f aca="false">I447</f>
        <v>0</v>
      </c>
      <c r="J8" s="52" t="n">
        <f aca="false">J447</f>
        <v>0</v>
      </c>
      <c r="K8" s="52" t="n">
        <f aca="false">K447</f>
        <v>60000</v>
      </c>
      <c r="L8" s="52" t="n">
        <f aca="false">L447</f>
        <v>0</v>
      </c>
      <c r="M8" s="52" t="n">
        <f aca="false">M447</f>
        <v>0</v>
      </c>
    </row>
    <row r="9" customFormat="false" ht="13.8" hidden="false" customHeight="false" outlineLevel="0" collapsed="false">
      <c r="D9" s="50"/>
      <c r="E9" s="51"/>
      <c r="F9" s="53" t="s">
        <v>98</v>
      </c>
      <c r="G9" s="54" t="n">
        <f aca="false">SUM(G6:G8)</f>
        <v>48692.63</v>
      </c>
      <c r="H9" s="54" t="n">
        <f aca="false">SUM(H6:H8)</f>
        <v>22262.35</v>
      </c>
      <c r="I9" s="54" t="n">
        <f aca="false">SUM(I6:I8)</f>
        <v>360450</v>
      </c>
      <c r="J9" s="54" t="n">
        <f aca="false">SUM(J6:J8)</f>
        <v>308348</v>
      </c>
      <c r="K9" s="54" t="n">
        <f aca="false">SUM(K6:K8)</f>
        <v>1759083</v>
      </c>
      <c r="L9" s="54" t="n">
        <f aca="false">SUM(L6:L8)</f>
        <v>328290</v>
      </c>
      <c r="M9" s="54" t="n">
        <f aca="false">SUM(M6:M8)</f>
        <v>314715</v>
      </c>
    </row>
    <row r="10" customFormat="false" ht="13.8" hidden="false" customHeight="false" outlineLevel="0" collapsed="false">
      <c r="D10" s="50"/>
      <c r="E10" s="51" t="n">
        <v>41</v>
      </c>
      <c r="F10" s="51" t="s">
        <v>10</v>
      </c>
      <c r="G10" s="52" t="n">
        <f aca="false">G558</f>
        <v>11205.58</v>
      </c>
      <c r="H10" s="52" t="n">
        <f aca="false">H558</f>
        <v>12054.31</v>
      </c>
      <c r="I10" s="52" t="n">
        <f aca="false">I558</f>
        <v>4219</v>
      </c>
      <c r="J10" s="52" t="n">
        <f aca="false">J558</f>
        <v>4219</v>
      </c>
      <c r="K10" s="52" t="n">
        <f aca="false">K558</f>
        <v>20000</v>
      </c>
      <c r="L10" s="52" t="n">
        <f aca="false">L558</f>
        <v>20000</v>
      </c>
      <c r="M10" s="52" t="n">
        <f aca="false">M558</f>
        <v>20000</v>
      </c>
    </row>
    <row r="11" customFormat="false" ht="13.8" hidden="false" customHeight="false" outlineLevel="0" collapsed="false">
      <c r="D11" s="50"/>
      <c r="E11" s="51"/>
      <c r="F11" s="53" t="s">
        <v>14</v>
      </c>
      <c r="G11" s="54" t="n">
        <f aca="false">SUM(G10)</f>
        <v>11205.58</v>
      </c>
      <c r="H11" s="54" t="n">
        <f aca="false">SUM(H10)</f>
        <v>12054.31</v>
      </c>
      <c r="I11" s="54" t="n">
        <f aca="false">SUM(I10)</f>
        <v>4219</v>
      </c>
      <c r="J11" s="54" t="n">
        <f aca="false">SUM(J10)</f>
        <v>4219</v>
      </c>
      <c r="K11" s="54" t="n">
        <f aca="false">SUM(K10)</f>
        <v>20000</v>
      </c>
      <c r="L11" s="54" t="n">
        <f aca="false">SUM(L10)</f>
        <v>20000</v>
      </c>
      <c r="M11" s="54" t="n">
        <f aca="false">SUM(M10)</f>
        <v>20000</v>
      </c>
    </row>
    <row r="12" customFormat="false" ht="13.8" hidden="false" customHeight="false" outlineLevel="0" collapsed="false">
      <c r="D12" s="50"/>
      <c r="E12" s="51" t="n">
        <v>111</v>
      </c>
      <c r="F12" s="51" t="s">
        <v>9</v>
      </c>
      <c r="G12" s="52" t="n">
        <f aca="false">G3+G6</f>
        <v>482576.37</v>
      </c>
      <c r="H12" s="52" t="n">
        <f aca="false">H3+H6</f>
        <v>498245.51</v>
      </c>
      <c r="I12" s="52" t="n">
        <f aca="false">I3+I6</f>
        <v>507598</v>
      </c>
      <c r="J12" s="52" t="n">
        <f aca="false">J3+J6</f>
        <v>592831</v>
      </c>
      <c r="K12" s="52" t="n">
        <f aca="false">K3+K6</f>
        <v>1814510</v>
      </c>
      <c r="L12" s="52" t="n">
        <f aca="false">L3+L6</f>
        <v>504170</v>
      </c>
      <c r="M12" s="52" t="n">
        <f aca="false">M3+M6</f>
        <v>508170</v>
      </c>
    </row>
    <row r="13" customFormat="false" ht="13.8" hidden="false" customHeight="false" outlineLevel="0" collapsed="false">
      <c r="D13" s="50"/>
      <c r="E13" s="51" t="n">
        <v>41</v>
      </c>
      <c r="F13" s="51" t="s">
        <v>10</v>
      </c>
      <c r="G13" s="52" t="n">
        <f aca="false">G4+G7+G10</f>
        <v>795729.62</v>
      </c>
      <c r="H13" s="52" t="n">
        <f aca="false">H4+H7+H10</f>
        <v>705770.36</v>
      </c>
      <c r="I13" s="52" t="n">
        <f aca="false">I4+I7+I10</f>
        <v>1089400</v>
      </c>
      <c r="J13" s="52" t="n">
        <f aca="false">J4+J7+J10</f>
        <v>952788</v>
      </c>
      <c r="K13" s="52" t="n">
        <f aca="false">K4+K7+K10</f>
        <v>1139643</v>
      </c>
      <c r="L13" s="52" t="n">
        <f aca="false">L4+L7+L10</f>
        <v>1053862</v>
      </c>
      <c r="M13" s="52" t="n">
        <f aca="false">M4+M7+M10</f>
        <v>1053862</v>
      </c>
    </row>
    <row r="14" customFormat="false" ht="13.8" hidden="false" customHeight="false" outlineLevel="0" collapsed="false">
      <c r="D14" s="50"/>
      <c r="E14" s="51" t="n">
        <v>52</v>
      </c>
      <c r="F14" s="51" t="s">
        <v>13</v>
      </c>
      <c r="G14" s="52" t="n">
        <f aca="false">G8</f>
        <v>0</v>
      </c>
      <c r="H14" s="52" t="n">
        <f aca="false">H8</f>
        <v>0</v>
      </c>
      <c r="I14" s="52" t="n">
        <f aca="false">I8</f>
        <v>0</v>
      </c>
      <c r="J14" s="52" t="n">
        <f aca="false">J8</f>
        <v>0</v>
      </c>
      <c r="K14" s="52" t="n">
        <f aca="false">K8</f>
        <v>60000</v>
      </c>
      <c r="L14" s="52" t="n">
        <f aca="false">L8</f>
        <v>0</v>
      </c>
      <c r="M14" s="52" t="n">
        <f aca="false">M8</f>
        <v>0</v>
      </c>
    </row>
    <row r="15" customFormat="false" ht="13.8" hidden="false" customHeight="false" outlineLevel="0" collapsed="false">
      <c r="D15" s="55"/>
      <c r="E15" s="56"/>
      <c r="F15" s="53" t="s">
        <v>18</v>
      </c>
      <c r="G15" s="54" t="n">
        <f aca="false">SUM(G12:G14)</f>
        <v>1278305.99</v>
      </c>
      <c r="H15" s="54" t="n">
        <f aca="false">SUM(H12:H14)</f>
        <v>1204015.87</v>
      </c>
      <c r="I15" s="54" t="n">
        <f aca="false">SUM(I12:I14)</f>
        <v>1596998</v>
      </c>
      <c r="J15" s="54" t="n">
        <f aca="false">SUM(J12:J14)</f>
        <v>1545619</v>
      </c>
      <c r="K15" s="54" t="n">
        <f aca="false">SUM(K12:K14)</f>
        <v>3014153</v>
      </c>
      <c r="L15" s="54" t="n">
        <f aca="false">SUM(L12:L14)</f>
        <v>1558032</v>
      </c>
      <c r="M15" s="54" t="n">
        <f aca="false">SUM(M12:M14)</f>
        <v>1562032</v>
      </c>
    </row>
    <row r="17" customFormat="false" ht="13.8" hidden="false" customHeight="false" outlineLevel="0" collapsed="false">
      <c r="D17" s="57" t="s">
        <v>99</v>
      </c>
      <c r="E17" s="57"/>
      <c r="F17" s="57"/>
      <c r="G17" s="57"/>
      <c r="H17" s="57"/>
      <c r="I17" s="57"/>
      <c r="J17" s="57"/>
      <c r="K17" s="57"/>
      <c r="L17" s="57"/>
      <c r="M17" s="57"/>
    </row>
    <row r="18" customFormat="false" ht="14.45" hidden="false" customHeight="false" outlineLevel="0" collapsed="false">
      <c r="D18" s="48"/>
      <c r="E18" s="48"/>
      <c r="F18" s="48"/>
      <c r="G18" s="49" t="s">
        <v>1</v>
      </c>
      <c r="H18" s="49" t="s">
        <v>2</v>
      </c>
      <c r="I18" s="49" t="s">
        <v>3</v>
      </c>
      <c r="J18" s="49" t="s">
        <v>4</v>
      </c>
      <c r="K18" s="49" t="s">
        <v>5</v>
      </c>
      <c r="L18" s="49" t="s">
        <v>6</v>
      </c>
      <c r="M18" s="49" t="s">
        <v>7</v>
      </c>
    </row>
    <row r="19" customFormat="false" ht="13.8" hidden="false" customHeight="false" outlineLevel="0" collapsed="false">
      <c r="A19" s="45" t="n">
        <v>1</v>
      </c>
      <c r="D19" s="58" t="s">
        <v>8</v>
      </c>
      <c r="E19" s="59" t="n">
        <v>111</v>
      </c>
      <c r="F19" s="59" t="s">
        <v>87</v>
      </c>
      <c r="G19" s="60" t="n">
        <f aca="false">G25+G98+G123</f>
        <v>15518.85</v>
      </c>
      <c r="H19" s="60" t="n">
        <f aca="false">H25+H98+H123</f>
        <v>9258.61</v>
      </c>
      <c r="I19" s="60" t="n">
        <f aca="false">I25+I98+I123</f>
        <v>9978</v>
      </c>
      <c r="J19" s="60" t="n">
        <f aca="false">J25+J98+J123</f>
        <v>9878</v>
      </c>
      <c r="K19" s="60" t="n">
        <f aca="false">K25+K98+K123</f>
        <v>10072</v>
      </c>
      <c r="L19" s="60" t="n">
        <f aca="false">L25+L98+L123</f>
        <v>10072</v>
      </c>
      <c r="M19" s="60" t="n">
        <f aca="false">M25+M98+M123</f>
        <v>14072</v>
      </c>
    </row>
    <row r="20" customFormat="false" ht="13.8" hidden="false" customHeight="false" outlineLevel="0" collapsed="false">
      <c r="A20" s="45" t="n">
        <v>1</v>
      </c>
      <c r="D20" s="58"/>
      <c r="E20" s="59" t="n">
        <v>41</v>
      </c>
      <c r="F20" s="59" t="s">
        <v>10</v>
      </c>
      <c r="G20" s="60" t="n">
        <f aca="false">G26+G102+G112</f>
        <v>208865.63</v>
      </c>
      <c r="H20" s="60" t="n">
        <f aca="false">H26+H102+H112</f>
        <v>215078.16</v>
      </c>
      <c r="I20" s="60" t="n">
        <f aca="false">I26+I102+I112</f>
        <v>233155</v>
      </c>
      <c r="J20" s="60" t="n">
        <f aca="false">J26+J102+J112</f>
        <v>200799</v>
      </c>
      <c r="K20" s="60" t="n">
        <f aca="false">K26+K102+K112</f>
        <v>213002</v>
      </c>
      <c r="L20" s="60" t="n">
        <f aca="false">L26+L102+L112</f>
        <v>217665</v>
      </c>
      <c r="M20" s="60" t="n">
        <f aca="false">M26+M102+M112</f>
        <v>221544</v>
      </c>
    </row>
    <row r="21" customFormat="false" ht="13.8" hidden="false" customHeight="false" outlineLevel="0" collapsed="false">
      <c r="A21" s="45" t="n">
        <v>1</v>
      </c>
      <c r="D21" s="55"/>
      <c r="E21" s="56"/>
      <c r="F21" s="61" t="s">
        <v>18</v>
      </c>
      <c r="G21" s="62" t="n">
        <f aca="false">SUM(G19:G20)</f>
        <v>224384.48</v>
      </c>
      <c r="H21" s="62" t="n">
        <f aca="false">SUM(H19:H20)</f>
        <v>224336.77</v>
      </c>
      <c r="I21" s="62" t="n">
        <f aca="false">SUM(I19:I20)</f>
        <v>243133</v>
      </c>
      <c r="J21" s="62" t="n">
        <f aca="false">SUM(J19:J20)</f>
        <v>210677</v>
      </c>
      <c r="K21" s="62" t="n">
        <f aca="false">SUM(K19:K20)</f>
        <v>223074</v>
      </c>
      <c r="L21" s="62" t="n">
        <f aca="false">SUM(L19:L20)</f>
        <v>227737</v>
      </c>
      <c r="M21" s="62" t="n">
        <f aca="false">SUM(M19:M20)</f>
        <v>235616</v>
      </c>
    </row>
    <row r="23" customFormat="false" ht="13.8" hidden="false" customHeight="false" outlineLevel="0" collapsed="false">
      <c r="D23" s="63" t="s">
        <v>100</v>
      </c>
      <c r="E23" s="63"/>
      <c r="F23" s="63"/>
      <c r="G23" s="63"/>
      <c r="H23" s="63"/>
      <c r="I23" s="63"/>
      <c r="J23" s="63"/>
      <c r="K23" s="63"/>
      <c r="L23" s="63"/>
      <c r="M23" s="63"/>
    </row>
    <row r="24" customFormat="false" ht="14.45" hidden="false" customHeight="false" outlineLevel="0" collapsed="false">
      <c r="D24" s="49"/>
      <c r="E24" s="49"/>
      <c r="F24" s="49"/>
      <c r="G24" s="49" t="s">
        <v>1</v>
      </c>
      <c r="H24" s="49" t="s">
        <v>2</v>
      </c>
      <c r="I24" s="49" t="s">
        <v>3</v>
      </c>
      <c r="J24" s="49" t="s">
        <v>4</v>
      </c>
      <c r="K24" s="49" t="s">
        <v>5</v>
      </c>
      <c r="L24" s="49" t="s">
        <v>6</v>
      </c>
      <c r="M24" s="49" t="s">
        <v>7</v>
      </c>
    </row>
    <row r="25" customFormat="false" ht="13.8" hidden="false" customHeight="false" outlineLevel="0" collapsed="false">
      <c r="A25" s="45" t="n">
        <v>1</v>
      </c>
      <c r="B25" s="45" t="n">
        <v>1</v>
      </c>
      <c r="D25" s="64" t="s">
        <v>8</v>
      </c>
      <c r="E25" s="51" t="n">
        <v>111</v>
      </c>
      <c r="F25" s="51" t="s">
        <v>87</v>
      </c>
      <c r="G25" s="52" t="n">
        <f aca="false">G87</f>
        <v>4850.42</v>
      </c>
      <c r="H25" s="52" t="n">
        <f aca="false">H87</f>
        <v>5042.6</v>
      </c>
      <c r="I25" s="52" t="n">
        <f aca="false">I87</f>
        <v>5042</v>
      </c>
      <c r="J25" s="52" t="n">
        <f aca="false">J87</f>
        <v>4705</v>
      </c>
      <c r="K25" s="52" t="n">
        <f aca="false">K87</f>
        <v>4705</v>
      </c>
      <c r="L25" s="52" t="n">
        <f aca="false">L87</f>
        <v>4705</v>
      </c>
      <c r="M25" s="52" t="n">
        <f aca="false">M87</f>
        <v>4705</v>
      </c>
    </row>
    <row r="26" customFormat="false" ht="13.8" hidden="false" customHeight="false" outlineLevel="0" collapsed="false">
      <c r="A26" s="45" t="n">
        <v>1</v>
      </c>
      <c r="B26" s="45" t="n">
        <v>1</v>
      </c>
      <c r="D26" s="64"/>
      <c r="E26" s="51" t="n">
        <v>41</v>
      </c>
      <c r="F26" s="51" t="s">
        <v>10</v>
      </c>
      <c r="G26" s="52" t="n">
        <f aca="false">G35+G45+G52+G58+G70+G80+G92</f>
        <v>185967.83</v>
      </c>
      <c r="H26" s="52" t="n">
        <f aca="false">H35+H45+H52+H58+H70+H80+H92</f>
        <v>202158.88</v>
      </c>
      <c r="I26" s="52" t="n">
        <f aca="false">I35+I45+I52+I58+I70+I80+I92</f>
        <v>216905</v>
      </c>
      <c r="J26" s="52" t="n">
        <f aca="false">J35+J45+J52+J58+J70+J80+J92</f>
        <v>182167</v>
      </c>
      <c r="K26" s="52" t="n">
        <f aca="false">K35+K45+K52+K58+K70+K80+K92</f>
        <v>194493</v>
      </c>
      <c r="L26" s="52" t="n">
        <f aca="false">L35+L45+L52+L58+L70+L80+L92</f>
        <v>199156</v>
      </c>
      <c r="M26" s="52" t="n">
        <f aca="false">M35+M45+M52+M58+M70+M80+M92</f>
        <v>203035</v>
      </c>
    </row>
    <row r="27" customFormat="false" ht="13.8" hidden="false" customHeight="false" outlineLevel="0" collapsed="false">
      <c r="A27" s="45" t="n">
        <v>1</v>
      </c>
      <c r="B27" s="45" t="n">
        <v>1</v>
      </c>
      <c r="D27" s="55"/>
      <c r="E27" s="56"/>
      <c r="F27" s="53" t="s">
        <v>18</v>
      </c>
      <c r="G27" s="54" t="n">
        <f aca="false">SUM(G25:G26)</f>
        <v>190818.25</v>
      </c>
      <c r="H27" s="54" t="n">
        <f aca="false">SUM(H25:H26)</f>
        <v>207201.48</v>
      </c>
      <c r="I27" s="54" t="n">
        <f aca="false">SUM(I25:I26)</f>
        <v>221947</v>
      </c>
      <c r="J27" s="54" t="n">
        <f aca="false">SUM(J25:J26)</f>
        <v>186872</v>
      </c>
      <c r="K27" s="54" t="n">
        <f aca="false">SUM(K25:K26)</f>
        <v>199198</v>
      </c>
      <c r="L27" s="54" t="n">
        <f aca="false">SUM(L25:L26)</f>
        <v>203861</v>
      </c>
      <c r="M27" s="54" t="n">
        <f aca="false">SUM(M25:M26)</f>
        <v>207740</v>
      </c>
    </row>
    <row r="29" customFormat="false" ht="13.8" hidden="false" customHeight="false" outlineLevel="0" collapsed="false">
      <c r="D29" s="65" t="s">
        <v>101</v>
      </c>
      <c r="E29" s="65"/>
      <c r="F29" s="65"/>
      <c r="G29" s="65"/>
      <c r="H29" s="65"/>
      <c r="I29" s="65"/>
      <c r="J29" s="65"/>
      <c r="K29" s="65"/>
      <c r="L29" s="65"/>
      <c r="M29" s="65"/>
    </row>
    <row r="30" customFormat="false" ht="14.45" hidden="false" customHeight="false" outlineLevel="0" collapsed="false">
      <c r="D30" s="49" t="s">
        <v>20</v>
      </c>
      <c r="E30" s="49" t="s">
        <v>21</v>
      </c>
      <c r="F30" s="49" t="s">
        <v>22</v>
      </c>
      <c r="G30" s="49" t="s">
        <v>1</v>
      </c>
      <c r="H30" s="49" t="s">
        <v>2</v>
      </c>
      <c r="I30" s="49" t="s">
        <v>3</v>
      </c>
      <c r="J30" s="49" t="s">
        <v>4</v>
      </c>
      <c r="K30" s="49" t="s">
        <v>5</v>
      </c>
      <c r="L30" s="49" t="s">
        <v>6</v>
      </c>
      <c r="M30" s="49" t="s">
        <v>7</v>
      </c>
    </row>
    <row r="31" customFormat="false" ht="13.8" hidden="false" customHeight="false" outlineLevel="0" collapsed="false">
      <c r="A31" s="45" t="n">
        <v>1</v>
      </c>
      <c r="B31" s="45" t="n">
        <v>1</v>
      </c>
      <c r="C31" s="45" t="n">
        <v>1</v>
      </c>
      <c r="D31" s="66" t="s">
        <v>102</v>
      </c>
      <c r="E31" s="51" t="n">
        <v>610</v>
      </c>
      <c r="F31" s="51" t="s">
        <v>103</v>
      </c>
      <c r="G31" s="52" t="n">
        <v>28804.21</v>
      </c>
      <c r="H31" s="52" t="n">
        <v>28444.91</v>
      </c>
      <c r="I31" s="52" t="n">
        <v>28452</v>
      </c>
      <c r="J31" s="52" t="n">
        <v>28430</v>
      </c>
      <c r="K31" s="52" t="n">
        <v>28430</v>
      </c>
      <c r="L31" s="52" t="n">
        <f aca="false">K31</f>
        <v>28430</v>
      </c>
      <c r="M31" s="52" t="n">
        <f aca="false">L31</f>
        <v>28430</v>
      </c>
    </row>
    <row r="32" customFormat="false" ht="13.8" hidden="false" customHeight="false" outlineLevel="0" collapsed="false">
      <c r="A32" s="45" t="n">
        <v>1</v>
      </c>
      <c r="B32" s="45" t="n">
        <v>1</v>
      </c>
      <c r="C32" s="45" t="n">
        <v>1</v>
      </c>
      <c r="D32" s="66"/>
      <c r="E32" s="51" t="n">
        <v>620</v>
      </c>
      <c r="F32" s="51" t="s">
        <v>104</v>
      </c>
      <c r="G32" s="52" t="n">
        <v>12216.88</v>
      </c>
      <c r="H32" s="52" t="n">
        <v>12391.13</v>
      </c>
      <c r="I32" s="52" t="n">
        <v>10489</v>
      </c>
      <c r="J32" s="52" t="n">
        <v>12816</v>
      </c>
      <c r="K32" s="52" t="n">
        <v>12816</v>
      </c>
      <c r="L32" s="52" t="n">
        <f aca="false">K32</f>
        <v>12816</v>
      </c>
      <c r="M32" s="52" t="n">
        <f aca="false">L32</f>
        <v>12816</v>
      </c>
    </row>
    <row r="33" customFormat="false" ht="13.8" hidden="false" customHeight="false" outlineLevel="0" collapsed="false">
      <c r="A33" s="45" t="n">
        <v>1</v>
      </c>
      <c r="B33" s="45" t="n">
        <v>1</v>
      </c>
      <c r="C33" s="45" t="n">
        <v>1</v>
      </c>
      <c r="D33" s="66"/>
      <c r="E33" s="51" t="n">
        <v>630</v>
      </c>
      <c r="F33" s="51" t="s">
        <v>105</v>
      </c>
      <c r="G33" s="52" t="n">
        <v>8328.33</v>
      </c>
      <c r="H33" s="52" t="n">
        <v>5767.31</v>
      </c>
      <c r="I33" s="52" t="n">
        <v>10934</v>
      </c>
      <c r="J33" s="52" t="n">
        <v>9554</v>
      </c>
      <c r="K33" s="52" t="n">
        <v>9554</v>
      </c>
      <c r="L33" s="52" t="n">
        <f aca="false">K33</f>
        <v>9554</v>
      </c>
      <c r="M33" s="52" t="n">
        <f aca="false">L33</f>
        <v>9554</v>
      </c>
    </row>
    <row r="34" customFormat="false" ht="13.8" hidden="false" customHeight="false" outlineLevel="0" collapsed="false">
      <c r="A34" s="45" t="n">
        <v>1</v>
      </c>
      <c r="B34" s="45" t="n">
        <v>1</v>
      </c>
      <c r="C34" s="45" t="n">
        <v>1</v>
      </c>
      <c r="D34" s="66"/>
      <c r="E34" s="51" t="n">
        <v>640</v>
      </c>
      <c r="F34" s="51" t="s">
        <v>106</v>
      </c>
      <c r="G34" s="52" t="n">
        <v>0</v>
      </c>
      <c r="H34" s="52" t="n">
        <v>6792.35</v>
      </c>
      <c r="I34" s="52" t="n">
        <v>0</v>
      </c>
      <c r="J34" s="52" t="n">
        <v>0</v>
      </c>
      <c r="K34" s="52" t="n">
        <v>0</v>
      </c>
      <c r="L34" s="52" t="n">
        <f aca="false">K34</f>
        <v>0</v>
      </c>
      <c r="M34" s="52" t="n">
        <f aca="false">L34</f>
        <v>0</v>
      </c>
    </row>
    <row r="35" customFormat="false" ht="13.8" hidden="false" customHeight="false" outlineLevel="0" collapsed="false">
      <c r="A35" s="45" t="n">
        <v>1</v>
      </c>
      <c r="B35" s="45" t="n">
        <v>1</v>
      </c>
      <c r="C35" s="45" t="n">
        <v>1</v>
      </c>
      <c r="D35" s="67" t="s">
        <v>8</v>
      </c>
      <c r="E35" s="53" t="n">
        <v>41</v>
      </c>
      <c r="F35" s="53" t="s">
        <v>10</v>
      </c>
      <c r="G35" s="54" t="n">
        <f aca="false">SUM(G31:G34)</f>
        <v>49349.42</v>
      </c>
      <c r="H35" s="54" t="n">
        <f aca="false">SUM(H31:H34)</f>
        <v>53395.7</v>
      </c>
      <c r="I35" s="54" t="n">
        <f aca="false">SUM(I31:I34)</f>
        <v>49875</v>
      </c>
      <c r="J35" s="54" t="n">
        <f aca="false">SUM(J31:J34)</f>
        <v>50800</v>
      </c>
      <c r="K35" s="54" t="n">
        <f aca="false">SUM(K31:K34)</f>
        <v>50800</v>
      </c>
      <c r="L35" s="54" t="n">
        <f aca="false">SUM(L31:L34)</f>
        <v>50800</v>
      </c>
      <c r="M35" s="54" t="n">
        <f aca="false">SUM(M31:M34)</f>
        <v>50800</v>
      </c>
    </row>
    <row r="36" customFormat="false" ht="13.8" hidden="false" customHeight="false" outlineLevel="0" collapsed="false">
      <c r="D36" s="68"/>
      <c r="E36" s="69"/>
      <c r="F36" s="69"/>
      <c r="G36" s="70"/>
      <c r="H36" s="70"/>
      <c r="I36" s="70"/>
      <c r="J36" s="70"/>
      <c r="K36" s="70"/>
      <c r="L36" s="70"/>
      <c r="M36" s="70"/>
    </row>
    <row r="37" customFormat="false" ht="13.8" hidden="false" customHeight="false" outlineLevel="0" collapsed="false">
      <c r="D37" s="68"/>
      <c r="E37" s="71" t="s">
        <v>43</v>
      </c>
      <c r="F37" s="72" t="s">
        <v>107</v>
      </c>
      <c r="G37" s="73"/>
      <c r="H37" s="73" t="n">
        <v>6777</v>
      </c>
      <c r="I37" s="73"/>
      <c r="J37" s="73"/>
      <c r="K37" s="73"/>
      <c r="L37" s="73"/>
      <c r="M37" s="74"/>
    </row>
    <row r="38" customFormat="false" ht="13.8" hidden="false" customHeight="false" outlineLevel="0" collapsed="false">
      <c r="D38" s="68"/>
      <c r="E38" s="69"/>
      <c r="F38" s="69"/>
      <c r="G38" s="70"/>
      <c r="H38" s="70"/>
      <c r="I38" s="70"/>
      <c r="J38" s="70"/>
      <c r="K38" s="70"/>
      <c r="L38" s="70"/>
      <c r="M38" s="70"/>
    </row>
    <row r="39" customFormat="false" ht="13.8" hidden="false" customHeight="false" outlineLevel="0" collapsed="false">
      <c r="D39" s="65" t="s">
        <v>108</v>
      </c>
      <c r="E39" s="65"/>
      <c r="F39" s="65"/>
      <c r="G39" s="65"/>
      <c r="H39" s="65"/>
      <c r="I39" s="65"/>
      <c r="J39" s="65"/>
      <c r="K39" s="65"/>
      <c r="L39" s="65"/>
      <c r="M39" s="65"/>
    </row>
    <row r="40" customFormat="false" ht="14.45" hidden="false" customHeight="false" outlineLevel="0" collapsed="false">
      <c r="D40" s="49" t="s">
        <v>20</v>
      </c>
      <c r="E40" s="49" t="s">
        <v>21</v>
      </c>
      <c r="F40" s="49" t="s">
        <v>22</v>
      </c>
      <c r="G40" s="49" t="s">
        <v>1</v>
      </c>
      <c r="H40" s="49" t="s">
        <v>2</v>
      </c>
      <c r="I40" s="49" t="s">
        <v>3</v>
      </c>
      <c r="J40" s="49" t="s">
        <v>4</v>
      </c>
      <c r="K40" s="49" t="s">
        <v>5</v>
      </c>
      <c r="L40" s="49" t="s">
        <v>6</v>
      </c>
      <c r="M40" s="49" t="s">
        <v>7</v>
      </c>
    </row>
    <row r="41" customFormat="false" ht="13.8" hidden="false" customHeight="false" outlineLevel="0" collapsed="false">
      <c r="A41" s="45" t="n">
        <v>1</v>
      </c>
      <c r="B41" s="45" t="n">
        <v>1</v>
      </c>
      <c r="C41" s="45" t="n">
        <v>2</v>
      </c>
      <c r="D41" s="66" t="s">
        <v>102</v>
      </c>
      <c r="E41" s="51" t="n">
        <v>610</v>
      </c>
      <c r="F41" s="51" t="s">
        <v>103</v>
      </c>
      <c r="G41" s="52" t="n">
        <v>46254.4</v>
      </c>
      <c r="H41" s="52" t="n">
        <v>48214.27</v>
      </c>
      <c r="I41" s="52" t="n">
        <v>47517</v>
      </c>
      <c r="J41" s="52" t="n">
        <v>39461</v>
      </c>
      <c r="K41" s="52" t="n">
        <v>44910</v>
      </c>
      <c r="L41" s="52" t="n">
        <v>46635</v>
      </c>
      <c r="M41" s="52" t="n">
        <v>48429</v>
      </c>
    </row>
    <row r="42" customFormat="false" ht="13.8" hidden="false" customHeight="false" outlineLevel="0" collapsed="false">
      <c r="A42" s="45" t="n">
        <v>1</v>
      </c>
      <c r="B42" s="45" t="n">
        <v>1</v>
      </c>
      <c r="C42" s="45" t="n">
        <v>2</v>
      </c>
      <c r="D42" s="66"/>
      <c r="E42" s="51" t="n">
        <v>620</v>
      </c>
      <c r="F42" s="51" t="s">
        <v>104</v>
      </c>
      <c r="G42" s="52" t="n">
        <v>16286.66</v>
      </c>
      <c r="H42" s="52" t="n">
        <v>17328.6</v>
      </c>
      <c r="I42" s="52" t="n">
        <v>18359</v>
      </c>
      <c r="J42" s="52" t="n">
        <v>16242</v>
      </c>
      <c r="K42" s="52" t="n">
        <v>16843</v>
      </c>
      <c r="L42" s="52" t="n">
        <v>18457</v>
      </c>
      <c r="M42" s="52" t="n">
        <v>19128</v>
      </c>
    </row>
    <row r="43" customFormat="false" ht="13.8" hidden="false" customHeight="false" outlineLevel="0" collapsed="false">
      <c r="A43" s="45" t="n">
        <v>1</v>
      </c>
      <c r="B43" s="45" t="n">
        <v>1</v>
      </c>
      <c r="C43" s="45" t="n">
        <v>2</v>
      </c>
      <c r="D43" s="66"/>
      <c r="E43" s="51" t="n">
        <v>630</v>
      </c>
      <c r="F43" s="51" t="s">
        <v>105</v>
      </c>
      <c r="G43" s="52" t="n">
        <v>3019.15</v>
      </c>
      <c r="H43" s="52" t="n">
        <v>5447.21</v>
      </c>
      <c r="I43" s="52" t="n">
        <v>9389</v>
      </c>
      <c r="J43" s="52" t="n">
        <v>9736</v>
      </c>
      <c r="K43" s="52" t="n">
        <v>3283</v>
      </c>
      <c r="L43" s="52" t="n">
        <v>3303</v>
      </c>
      <c r="M43" s="52" t="n">
        <v>3362</v>
      </c>
    </row>
    <row r="44" customFormat="false" ht="13.8" hidden="false" customHeight="false" outlineLevel="0" collapsed="false">
      <c r="A44" s="45" t="n">
        <v>1</v>
      </c>
      <c r="B44" s="45" t="n">
        <v>1</v>
      </c>
      <c r="C44" s="45" t="n">
        <v>2</v>
      </c>
      <c r="D44" s="66"/>
      <c r="E44" s="51" t="n">
        <v>640</v>
      </c>
      <c r="F44" s="51" t="s">
        <v>106</v>
      </c>
      <c r="G44" s="52" t="n">
        <v>68.31</v>
      </c>
      <c r="H44" s="52" t="n">
        <v>767.93</v>
      </c>
      <c r="I44" s="52" t="n">
        <v>1051</v>
      </c>
      <c r="J44" s="52" t="n">
        <v>1755</v>
      </c>
      <c r="K44" s="52" t="n">
        <v>0</v>
      </c>
      <c r="L44" s="52" t="n">
        <v>0</v>
      </c>
      <c r="M44" s="52" t="n">
        <v>0</v>
      </c>
    </row>
    <row r="45" customFormat="false" ht="13.8" hidden="false" customHeight="false" outlineLevel="0" collapsed="false">
      <c r="A45" s="45" t="n">
        <v>1</v>
      </c>
      <c r="B45" s="45" t="n">
        <v>1</v>
      </c>
      <c r="C45" s="45" t="n">
        <v>2</v>
      </c>
      <c r="D45" s="67" t="s">
        <v>8</v>
      </c>
      <c r="E45" s="53" t="n">
        <v>41</v>
      </c>
      <c r="F45" s="53" t="s">
        <v>10</v>
      </c>
      <c r="G45" s="54" t="n">
        <f aca="false">SUM(G41:G44)</f>
        <v>65628.52</v>
      </c>
      <c r="H45" s="54" t="n">
        <f aca="false">SUM(H41:H44)</f>
        <v>71758.01</v>
      </c>
      <c r="I45" s="54" t="n">
        <f aca="false">SUM(I41:I44)</f>
        <v>76316</v>
      </c>
      <c r="J45" s="54" t="n">
        <f aca="false">SUM(J41:J44)</f>
        <v>67194</v>
      </c>
      <c r="K45" s="54" t="n">
        <f aca="false">SUM(K41:K44)</f>
        <v>65036</v>
      </c>
      <c r="L45" s="54" t="n">
        <f aca="false">SUM(L41:L44)</f>
        <v>68395</v>
      </c>
      <c r="M45" s="54" t="n">
        <f aca="false">SUM(M41:M44)</f>
        <v>70919</v>
      </c>
    </row>
    <row r="46" customFormat="false" ht="13.8" hidden="false" customHeight="false" outlineLevel="0" collapsed="false">
      <c r="D46" s="68"/>
      <c r="E46" s="69"/>
      <c r="F46" s="69"/>
      <c r="G46" s="70"/>
      <c r="H46" s="70"/>
      <c r="I46" s="70"/>
      <c r="J46" s="70"/>
      <c r="K46" s="70"/>
      <c r="L46" s="70"/>
      <c r="M46" s="70"/>
    </row>
    <row r="47" customFormat="false" ht="13.8" hidden="false" customHeight="false" outlineLevel="0" collapsed="false">
      <c r="D47" s="65" t="s">
        <v>109</v>
      </c>
      <c r="E47" s="65"/>
      <c r="F47" s="65"/>
      <c r="G47" s="65"/>
      <c r="H47" s="65"/>
      <c r="I47" s="65"/>
      <c r="J47" s="65"/>
      <c r="K47" s="65"/>
      <c r="L47" s="65"/>
      <c r="M47" s="65"/>
    </row>
    <row r="48" customFormat="false" ht="14.45" hidden="false" customHeight="false" outlineLevel="0" collapsed="false">
      <c r="D48" s="49" t="s">
        <v>20</v>
      </c>
      <c r="E48" s="49" t="s">
        <v>21</v>
      </c>
      <c r="F48" s="49" t="s">
        <v>22</v>
      </c>
      <c r="G48" s="49" t="s">
        <v>1</v>
      </c>
      <c r="H48" s="49" t="s">
        <v>2</v>
      </c>
      <c r="I48" s="49" t="s">
        <v>3</v>
      </c>
      <c r="J48" s="49" t="s">
        <v>4</v>
      </c>
      <c r="K48" s="49" t="s">
        <v>5</v>
      </c>
      <c r="L48" s="49" t="s">
        <v>6</v>
      </c>
      <c r="M48" s="49" t="s">
        <v>7</v>
      </c>
    </row>
    <row r="49" customFormat="false" ht="13.8" hidden="false" customHeight="false" outlineLevel="0" collapsed="false">
      <c r="A49" s="45" t="n">
        <v>1</v>
      </c>
      <c r="B49" s="45" t="n">
        <v>1</v>
      </c>
      <c r="C49" s="45" t="n">
        <v>3</v>
      </c>
      <c r="D49" s="66" t="s">
        <v>110</v>
      </c>
      <c r="E49" s="51" t="n">
        <v>610</v>
      </c>
      <c r="F49" s="51" t="s">
        <v>103</v>
      </c>
      <c r="G49" s="52" t="n">
        <v>8533.22</v>
      </c>
      <c r="H49" s="52" t="n">
        <v>8310.74</v>
      </c>
      <c r="I49" s="52" t="n">
        <v>3468</v>
      </c>
      <c r="J49" s="52" t="n">
        <v>3552</v>
      </c>
      <c r="K49" s="52" t="n">
        <f aca="false">ROUND(J49*J49/I49,0)</f>
        <v>3638</v>
      </c>
      <c r="L49" s="52" t="n">
        <f aca="false">ROUND(K49*K49/J49,0)</f>
        <v>3726</v>
      </c>
      <c r="M49" s="52" t="n">
        <f aca="false">ROUND(L49*L49/K49,0)</f>
        <v>3816</v>
      </c>
    </row>
    <row r="50" customFormat="false" ht="13.8" hidden="false" customHeight="false" outlineLevel="0" collapsed="false">
      <c r="A50" s="45" t="n">
        <v>1</v>
      </c>
      <c r="B50" s="45" t="n">
        <v>1</v>
      </c>
      <c r="C50" s="45" t="n">
        <v>3</v>
      </c>
      <c r="D50" s="66"/>
      <c r="E50" s="51" t="n">
        <v>620</v>
      </c>
      <c r="F50" s="51" t="s">
        <v>104</v>
      </c>
      <c r="G50" s="52" t="n">
        <v>2995.51</v>
      </c>
      <c r="H50" s="52" t="n">
        <v>2917.24</v>
      </c>
      <c r="I50" s="52" t="n">
        <v>1214</v>
      </c>
      <c r="J50" s="52" t="n">
        <v>1269</v>
      </c>
      <c r="K50" s="52" t="n">
        <f aca="false">ROUND(J50*J50/I50,0)</f>
        <v>1326</v>
      </c>
      <c r="L50" s="52" t="n">
        <f aca="false">ROUND(K50*K50/J50,0)</f>
        <v>1386</v>
      </c>
      <c r="M50" s="52" t="n">
        <f aca="false">ROUND(L50*L50/K50,0)</f>
        <v>1449</v>
      </c>
    </row>
    <row r="51" customFormat="false" ht="13.8" hidden="false" customHeight="false" outlineLevel="0" collapsed="false">
      <c r="A51" s="45" t="n">
        <v>1</v>
      </c>
      <c r="B51" s="45" t="n">
        <v>1</v>
      </c>
      <c r="C51" s="45" t="n">
        <v>3</v>
      </c>
      <c r="D51" s="66"/>
      <c r="E51" s="51" t="n">
        <v>630</v>
      </c>
      <c r="F51" s="51" t="s">
        <v>105</v>
      </c>
      <c r="G51" s="52" t="n">
        <v>969.53</v>
      </c>
      <c r="H51" s="52" t="n">
        <v>1220.34</v>
      </c>
      <c r="I51" s="52" t="n">
        <v>1697</v>
      </c>
      <c r="J51" s="52" t="n">
        <v>3523</v>
      </c>
      <c r="K51" s="52" t="n">
        <v>1526</v>
      </c>
      <c r="L51" s="52" t="n">
        <f aca="false">K51</f>
        <v>1526</v>
      </c>
      <c r="M51" s="52" t="n">
        <f aca="false">L51</f>
        <v>1526</v>
      </c>
    </row>
    <row r="52" customFormat="false" ht="13.8" hidden="false" customHeight="false" outlineLevel="0" collapsed="false">
      <c r="A52" s="45" t="n">
        <v>1</v>
      </c>
      <c r="B52" s="45" t="n">
        <v>1</v>
      </c>
      <c r="C52" s="45" t="n">
        <v>3</v>
      </c>
      <c r="D52" s="67" t="s">
        <v>8</v>
      </c>
      <c r="E52" s="53" t="n">
        <v>41</v>
      </c>
      <c r="F52" s="53" t="s">
        <v>10</v>
      </c>
      <c r="G52" s="54" t="n">
        <f aca="false">SUM(G49:G51)</f>
        <v>12498.26</v>
      </c>
      <c r="H52" s="54" t="n">
        <f aca="false">SUM(H49:H51)</f>
        <v>12448.32</v>
      </c>
      <c r="I52" s="54" t="n">
        <f aca="false">SUM(I49:I51)</f>
        <v>6379</v>
      </c>
      <c r="J52" s="54" t="n">
        <f aca="false">SUM(J49:J51)</f>
        <v>8344</v>
      </c>
      <c r="K52" s="54" t="n">
        <f aca="false">SUM(K49:K51)</f>
        <v>6490</v>
      </c>
      <c r="L52" s="54" t="n">
        <f aca="false">SUM(L49:L51)</f>
        <v>6638</v>
      </c>
      <c r="M52" s="54" t="n">
        <f aca="false">SUM(M49:M51)</f>
        <v>6791</v>
      </c>
    </row>
    <row r="53" customFormat="false" ht="13.8" hidden="false" customHeight="false" outlineLevel="0" collapsed="false">
      <c r="D53" s="68"/>
      <c r="E53" s="69"/>
      <c r="F53" s="69"/>
      <c r="G53" s="70"/>
      <c r="H53" s="70"/>
      <c r="I53" s="70"/>
      <c r="J53" s="70"/>
      <c r="K53" s="70"/>
      <c r="L53" s="70"/>
      <c r="M53" s="70"/>
    </row>
    <row r="54" customFormat="false" ht="13.8" hidden="false" customHeight="false" outlineLevel="0" collapsed="false">
      <c r="D54" s="65" t="s">
        <v>111</v>
      </c>
      <c r="E54" s="65"/>
      <c r="F54" s="65"/>
      <c r="G54" s="65"/>
      <c r="H54" s="65"/>
      <c r="I54" s="65"/>
      <c r="J54" s="65"/>
      <c r="K54" s="65"/>
      <c r="L54" s="65"/>
      <c r="M54" s="65"/>
    </row>
    <row r="55" customFormat="false" ht="14.45" hidden="false" customHeight="false" outlineLevel="0" collapsed="false">
      <c r="D55" s="49" t="s">
        <v>20</v>
      </c>
      <c r="E55" s="49" t="s">
        <v>21</v>
      </c>
      <c r="F55" s="49" t="s">
        <v>22</v>
      </c>
      <c r="G55" s="49" t="s">
        <v>1</v>
      </c>
      <c r="H55" s="49" t="s">
        <v>2</v>
      </c>
      <c r="I55" s="49" t="s">
        <v>3</v>
      </c>
      <c r="J55" s="49" t="s">
        <v>4</v>
      </c>
      <c r="K55" s="49" t="s">
        <v>5</v>
      </c>
      <c r="L55" s="49" t="s">
        <v>6</v>
      </c>
      <c r="M55" s="49" t="s">
        <v>7</v>
      </c>
    </row>
    <row r="56" customFormat="false" ht="13.8" hidden="false" customHeight="false" outlineLevel="0" collapsed="false">
      <c r="A56" s="45" t="n">
        <v>1</v>
      </c>
      <c r="B56" s="45" t="n">
        <v>1</v>
      </c>
      <c r="C56" s="45" t="n">
        <v>4</v>
      </c>
      <c r="D56" s="75" t="s">
        <v>102</v>
      </c>
      <c r="E56" s="51" t="n">
        <v>630</v>
      </c>
      <c r="F56" s="51" t="s">
        <v>105</v>
      </c>
      <c r="G56" s="52" t="n">
        <v>6343.63</v>
      </c>
      <c r="H56" s="52" t="n">
        <v>11444.65</v>
      </c>
      <c r="I56" s="52" t="n">
        <v>16872</v>
      </c>
      <c r="J56" s="52" t="n">
        <v>10750</v>
      </c>
      <c r="K56" s="52" t="n">
        <v>14520</v>
      </c>
      <c r="L56" s="52" t="n">
        <f aca="false">K56</f>
        <v>14520</v>
      </c>
      <c r="M56" s="52" t="n">
        <f aca="false">L56</f>
        <v>14520</v>
      </c>
    </row>
    <row r="57" customFormat="false" ht="13.8" hidden="false" customHeight="false" outlineLevel="0" collapsed="false">
      <c r="A57" s="45" t="n">
        <v>1</v>
      </c>
      <c r="B57" s="45" t="n">
        <v>1</v>
      </c>
      <c r="C57" s="45" t="n">
        <v>4</v>
      </c>
      <c r="D57" s="75" t="s">
        <v>110</v>
      </c>
      <c r="E57" s="51" t="n">
        <v>630</v>
      </c>
      <c r="F57" s="51" t="s">
        <v>112</v>
      </c>
      <c r="G57" s="52" t="n">
        <v>1678.89</v>
      </c>
      <c r="H57" s="52" t="n">
        <v>248.86</v>
      </c>
      <c r="I57" s="52" t="n">
        <v>258</v>
      </c>
      <c r="J57" s="52" t="n">
        <v>308</v>
      </c>
      <c r="K57" s="52" t="n">
        <v>300</v>
      </c>
      <c r="L57" s="52" t="n">
        <f aca="false">K57</f>
        <v>300</v>
      </c>
      <c r="M57" s="52" t="n">
        <f aca="false">L57</f>
        <v>300</v>
      </c>
    </row>
    <row r="58" customFormat="false" ht="13.8" hidden="false" customHeight="false" outlineLevel="0" collapsed="false">
      <c r="A58" s="45" t="n">
        <v>1</v>
      </c>
      <c r="B58" s="45" t="n">
        <v>1</v>
      </c>
      <c r="C58" s="45" t="n">
        <v>4</v>
      </c>
      <c r="D58" s="67" t="s">
        <v>8</v>
      </c>
      <c r="E58" s="53" t="n">
        <v>41</v>
      </c>
      <c r="F58" s="53" t="s">
        <v>10</v>
      </c>
      <c r="G58" s="54" t="n">
        <f aca="false">SUM(G56:G57)</f>
        <v>8022.52</v>
      </c>
      <c r="H58" s="54" t="n">
        <f aca="false">SUM(H56:H57)</f>
        <v>11693.51</v>
      </c>
      <c r="I58" s="54" t="n">
        <f aca="false">SUM(I56:I57)</f>
        <v>17130</v>
      </c>
      <c r="J58" s="54" t="n">
        <f aca="false">SUM(J56:J57)</f>
        <v>11058</v>
      </c>
      <c r="K58" s="54" t="n">
        <f aca="false">SUM(K56:K57)</f>
        <v>14820</v>
      </c>
      <c r="L58" s="54" t="n">
        <f aca="false">SUM(L56:L57)</f>
        <v>14820</v>
      </c>
      <c r="M58" s="54" t="n">
        <f aca="false">SUM(M56:M57)</f>
        <v>14820</v>
      </c>
    </row>
    <row r="59" customFormat="false" ht="13.8" hidden="false" customHeight="false" outlineLevel="0" collapsed="false">
      <c r="D59" s="68"/>
      <c r="E59" s="69"/>
      <c r="F59" s="69"/>
      <c r="G59" s="70"/>
      <c r="H59" s="70"/>
      <c r="I59" s="70"/>
      <c r="J59" s="70"/>
      <c r="K59" s="70"/>
      <c r="L59" s="70"/>
      <c r="M59" s="70"/>
    </row>
    <row r="60" customFormat="false" ht="13.8" hidden="false" customHeight="false" outlineLevel="0" collapsed="false">
      <c r="D60" s="68"/>
      <c r="E60" s="76" t="s">
        <v>43</v>
      </c>
      <c r="F60" s="55" t="s">
        <v>113</v>
      </c>
      <c r="G60" s="77" t="n">
        <v>1429.84</v>
      </c>
      <c r="H60" s="77" t="n">
        <v>2674.89</v>
      </c>
      <c r="I60" s="77" t="n">
        <v>5000</v>
      </c>
      <c r="J60" s="77" t="n">
        <v>2540</v>
      </c>
      <c r="K60" s="77" t="n">
        <v>2500</v>
      </c>
      <c r="L60" s="77" t="n">
        <f aca="false">I60</f>
        <v>5000</v>
      </c>
      <c r="M60" s="78" t="n">
        <f aca="false">L60</f>
        <v>5000</v>
      </c>
    </row>
    <row r="61" customFormat="false" ht="13.8" hidden="false" customHeight="false" outlineLevel="0" collapsed="false">
      <c r="D61" s="68"/>
      <c r="E61" s="79"/>
      <c r="F61" s="45" t="s">
        <v>114</v>
      </c>
      <c r="G61" s="80" t="n">
        <v>1469.79</v>
      </c>
      <c r="H61" s="80" t="n">
        <v>1563.13</v>
      </c>
      <c r="I61" s="80" t="n">
        <v>1600</v>
      </c>
      <c r="J61" s="80" t="n">
        <v>1400</v>
      </c>
      <c r="K61" s="80" t="n">
        <v>1400</v>
      </c>
      <c r="L61" s="80" t="n">
        <f aca="false">I61</f>
        <v>1600</v>
      </c>
      <c r="M61" s="81" t="n">
        <f aca="false">L61</f>
        <v>1600</v>
      </c>
    </row>
    <row r="62" customFormat="false" ht="13.8" hidden="false" customHeight="false" outlineLevel="0" collapsed="false">
      <c r="D62" s="68"/>
      <c r="E62" s="82"/>
      <c r="F62" s="83" t="s">
        <v>115</v>
      </c>
      <c r="G62" s="84"/>
      <c r="H62" s="84"/>
      <c r="I62" s="84" t="n">
        <v>3000</v>
      </c>
      <c r="J62" s="84" t="n">
        <v>0</v>
      </c>
      <c r="K62" s="84" t="n">
        <v>3500</v>
      </c>
      <c r="L62" s="84" t="n">
        <f aca="false">K62</f>
        <v>3500</v>
      </c>
      <c r="M62" s="85" t="n">
        <f aca="false">L62</f>
        <v>3500</v>
      </c>
    </row>
    <row r="63" customFormat="false" ht="13.8" hidden="false" customHeight="false" outlineLevel="0" collapsed="false">
      <c r="D63" s="68"/>
      <c r="G63" s="80"/>
      <c r="H63" s="80"/>
      <c r="I63" s="80"/>
      <c r="J63" s="80"/>
      <c r="K63" s="80"/>
      <c r="L63" s="80"/>
      <c r="M63" s="80"/>
    </row>
    <row r="64" customFormat="false" ht="13.8" hidden="false" customHeight="false" outlineLevel="0" collapsed="false">
      <c r="D64" s="65" t="s">
        <v>116</v>
      </c>
      <c r="E64" s="65"/>
      <c r="F64" s="65"/>
      <c r="G64" s="65"/>
      <c r="H64" s="65"/>
      <c r="I64" s="65"/>
      <c r="J64" s="65"/>
      <c r="K64" s="65"/>
      <c r="L64" s="65"/>
      <c r="M64" s="65"/>
    </row>
    <row r="65" customFormat="false" ht="14.45" hidden="false" customHeight="false" outlineLevel="0" collapsed="false">
      <c r="D65" s="49" t="s">
        <v>20</v>
      </c>
      <c r="E65" s="49" t="s">
        <v>21</v>
      </c>
      <c r="F65" s="49" t="s">
        <v>22</v>
      </c>
      <c r="G65" s="49" t="s">
        <v>1</v>
      </c>
      <c r="H65" s="49" t="s">
        <v>2</v>
      </c>
      <c r="I65" s="49" t="s">
        <v>3</v>
      </c>
      <c r="J65" s="49" t="s">
        <v>4</v>
      </c>
      <c r="K65" s="49" t="s">
        <v>5</v>
      </c>
      <c r="L65" s="49" t="s">
        <v>6</v>
      </c>
      <c r="M65" s="49" t="s">
        <v>7</v>
      </c>
    </row>
    <row r="66" customFormat="false" ht="13.8" hidden="false" customHeight="false" outlineLevel="0" collapsed="false">
      <c r="A66" s="45" t="n">
        <v>1</v>
      </c>
      <c r="B66" s="45" t="n">
        <v>1</v>
      </c>
      <c r="C66" s="45" t="n">
        <v>5</v>
      </c>
      <c r="D66" s="75" t="s">
        <v>110</v>
      </c>
      <c r="E66" s="51" t="n">
        <v>610</v>
      </c>
      <c r="F66" s="51" t="s">
        <v>103</v>
      </c>
      <c r="G66" s="52" t="n">
        <v>8873.92</v>
      </c>
      <c r="H66" s="52" t="n">
        <v>10928.43</v>
      </c>
      <c r="I66" s="52" t="n">
        <v>16670</v>
      </c>
      <c r="J66" s="52" t="n">
        <v>6636</v>
      </c>
      <c r="K66" s="52" t="n">
        <v>15759</v>
      </c>
      <c r="L66" s="52" t="n">
        <v>16361</v>
      </c>
      <c r="M66" s="52" t="n">
        <v>16988</v>
      </c>
    </row>
    <row r="67" customFormat="false" ht="13.8" hidden="false" customHeight="false" outlineLevel="0" collapsed="false">
      <c r="A67" s="45" t="n">
        <v>1</v>
      </c>
      <c r="B67" s="45" t="n">
        <v>1</v>
      </c>
      <c r="C67" s="45" t="n">
        <v>5</v>
      </c>
      <c r="D67" s="75" t="s">
        <v>117</v>
      </c>
      <c r="E67" s="51" t="n">
        <v>620</v>
      </c>
      <c r="F67" s="51" t="s">
        <v>104</v>
      </c>
      <c r="G67" s="52" t="n">
        <v>4568.19</v>
      </c>
      <c r="H67" s="52" t="n">
        <v>4371.55</v>
      </c>
      <c r="I67" s="52" t="n">
        <v>6484</v>
      </c>
      <c r="J67" s="52" t="n">
        <v>2580</v>
      </c>
      <c r="K67" s="52" t="n">
        <v>6149</v>
      </c>
      <c r="L67" s="52" t="n">
        <v>6372</v>
      </c>
      <c r="M67" s="52" t="n">
        <v>6603</v>
      </c>
    </row>
    <row r="68" customFormat="false" ht="13.8" hidden="false" customHeight="false" outlineLevel="0" collapsed="false">
      <c r="A68" s="45" t="n">
        <v>1</v>
      </c>
      <c r="B68" s="45" t="n">
        <v>1</v>
      </c>
      <c r="C68" s="45" t="n">
        <v>5</v>
      </c>
      <c r="D68" s="75" t="s">
        <v>118</v>
      </c>
      <c r="E68" s="51" t="n">
        <v>630</v>
      </c>
      <c r="F68" s="51" t="s">
        <v>105</v>
      </c>
      <c r="G68" s="52" t="n">
        <v>29090.17</v>
      </c>
      <c r="H68" s="52" t="n">
        <v>30313.57</v>
      </c>
      <c r="I68" s="52" t="n">
        <v>30867</v>
      </c>
      <c r="J68" s="52" t="n">
        <v>23596</v>
      </c>
      <c r="K68" s="52" t="n">
        <f aca="false">2593+22890</f>
        <v>25483</v>
      </c>
      <c r="L68" s="52" t="n">
        <f aca="false">K68</f>
        <v>25483</v>
      </c>
      <c r="M68" s="52" t="n">
        <f aca="false">L68</f>
        <v>25483</v>
      </c>
    </row>
    <row r="69" customFormat="false" ht="13.8" hidden="false" customHeight="false" outlineLevel="0" collapsed="false">
      <c r="A69" s="45" t="n">
        <v>1</v>
      </c>
      <c r="B69" s="45" t="n">
        <v>1</v>
      </c>
      <c r="C69" s="45" t="n">
        <v>5</v>
      </c>
      <c r="D69" s="75" t="s">
        <v>119</v>
      </c>
      <c r="E69" s="51" t="n">
        <v>640</v>
      </c>
      <c r="F69" s="51" t="s">
        <v>106</v>
      </c>
      <c r="G69" s="52" t="n">
        <v>0</v>
      </c>
      <c r="H69" s="52" t="n">
        <v>0</v>
      </c>
      <c r="I69" s="52" t="n">
        <v>0</v>
      </c>
      <c r="J69" s="52" t="n">
        <v>219</v>
      </c>
      <c r="K69" s="52" t="n">
        <v>0</v>
      </c>
      <c r="L69" s="52" t="n">
        <f aca="false">K69</f>
        <v>0</v>
      </c>
      <c r="M69" s="52" t="n">
        <f aca="false">L69</f>
        <v>0</v>
      </c>
    </row>
    <row r="70" customFormat="false" ht="13.8" hidden="false" customHeight="false" outlineLevel="0" collapsed="false">
      <c r="A70" s="45" t="n">
        <v>1</v>
      </c>
      <c r="B70" s="45" t="n">
        <v>1</v>
      </c>
      <c r="C70" s="45" t="n">
        <v>5</v>
      </c>
      <c r="D70" s="67" t="s">
        <v>8</v>
      </c>
      <c r="E70" s="53" t="n">
        <v>41</v>
      </c>
      <c r="F70" s="53" t="s">
        <v>10</v>
      </c>
      <c r="G70" s="54" t="n">
        <f aca="false">SUM(G66:G69)</f>
        <v>42532.28</v>
      </c>
      <c r="H70" s="54" t="n">
        <f aca="false">SUM(H66:H69)</f>
        <v>45613.55</v>
      </c>
      <c r="I70" s="54" t="n">
        <f aca="false">SUM(I66:I69)</f>
        <v>54021</v>
      </c>
      <c r="J70" s="54" t="n">
        <f aca="false">SUM(J66:J69)</f>
        <v>33031</v>
      </c>
      <c r="K70" s="54" t="n">
        <f aca="false">SUM(K66:K69)</f>
        <v>47391</v>
      </c>
      <c r="L70" s="54" t="n">
        <f aca="false">SUM(L66:L69)</f>
        <v>48216</v>
      </c>
      <c r="M70" s="54" t="n">
        <f aca="false">SUM(M66:M69)</f>
        <v>49074</v>
      </c>
    </row>
    <row r="71" customFormat="false" ht="13.8" hidden="false" customHeight="false" outlineLevel="0" collapsed="false">
      <c r="D71" s="68"/>
      <c r="E71" s="69"/>
      <c r="F71" s="69"/>
      <c r="G71" s="70"/>
      <c r="H71" s="70"/>
      <c r="I71" s="70"/>
      <c r="J71" s="70"/>
      <c r="K71" s="70"/>
      <c r="L71" s="70"/>
      <c r="M71" s="70"/>
    </row>
    <row r="72" customFormat="false" ht="13.8" hidden="false" customHeight="false" outlineLevel="0" collapsed="false">
      <c r="D72" s="68"/>
      <c r="E72" s="76" t="s">
        <v>43</v>
      </c>
      <c r="F72" s="55" t="s">
        <v>120</v>
      </c>
      <c r="G72" s="77" t="n">
        <v>1275.64</v>
      </c>
      <c r="H72" s="77" t="n">
        <v>1815</v>
      </c>
      <c r="I72" s="77" t="n">
        <f aca="false">H72</f>
        <v>1815</v>
      </c>
      <c r="J72" s="77" t="n">
        <v>1606</v>
      </c>
      <c r="K72" s="77" t="n">
        <v>1600</v>
      </c>
      <c r="L72" s="77" t="n">
        <f aca="false">K72</f>
        <v>1600</v>
      </c>
      <c r="M72" s="78" t="n">
        <f aca="false">L72</f>
        <v>1600</v>
      </c>
    </row>
    <row r="73" customFormat="false" ht="13.8" hidden="false" customHeight="false" outlineLevel="0" collapsed="false">
      <c r="D73" s="68"/>
      <c r="E73" s="79"/>
      <c r="F73" s="45" t="s">
        <v>121</v>
      </c>
      <c r="G73" s="80" t="n">
        <v>6633.22</v>
      </c>
      <c r="H73" s="80" t="n">
        <v>9000</v>
      </c>
      <c r="I73" s="80" t="n">
        <f aca="false">H73</f>
        <v>9000</v>
      </c>
      <c r="J73" s="80" t="n">
        <v>7128</v>
      </c>
      <c r="K73" s="80" t="n">
        <v>7130</v>
      </c>
      <c r="L73" s="80" t="n">
        <f aca="false">K73</f>
        <v>7130</v>
      </c>
      <c r="M73" s="81" t="n">
        <f aca="false">L73</f>
        <v>7130</v>
      </c>
    </row>
    <row r="74" customFormat="false" ht="13.8" hidden="false" customHeight="false" outlineLevel="0" collapsed="false">
      <c r="D74" s="68"/>
      <c r="E74" s="82"/>
      <c r="F74" s="83" t="s">
        <v>122</v>
      </c>
      <c r="G74" s="84" t="n">
        <v>7394.98</v>
      </c>
      <c r="H74" s="84" t="n">
        <v>6116.13</v>
      </c>
      <c r="I74" s="84" t="n">
        <v>6200</v>
      </c>
      <c r="J74" s="84" t="n">
        <v>4438</v>
      </c>
      <c r="K74" s="84" t="n">
        <v>4500</v>
      </c>
      <c r="L74" s="84" t="n">
        <f aca="false">K74</f>
        <v>4500</v>
      </c>
      <c r="M74" s="85" t="n">
        <f aca="false">L74</f>
        <v>4500</v>
      </c>
    </row>
    <row r="75" customFormat="false" ht="13.8" hidden="false" customHeight="false" outlineLevel="0" collapsed="false">
      <c r="D75" s="68"/>
      <c r="E75" s="69"/>
      <c r="F75" s="69"/>
      <c r="G75" s="70"/>
      <c r="H75" s="70"/>
      <c r="I75" s="70"/>
      <c r="J75" s="70"/>
      <c r="K75" s="70"/>
      <c r="L75" s="70"/>
      <c r="M75" s="70"/>
    </row>
    <row r="76" customFormat="false" ht="13.8" hidden="false" customHeight="false" outlineLevel="0" collapsed="false">
      <c r="D76" s="65" t="s">
        <v>123</v>
      </c>
      <c r="E76" s="65"/>
      <c r="F76" s="65"/>
      <c r="G76" s="65"/>
      <c r="H76" s="65"/>
      <c r="I76" s="65"/>
      <c r="J76" s="65"/>
      <c r="K76" s="65"/>
      <c r="L76" s="65"/>
      <c r="M76" s="65"/>
    </row>
    <row r="77" customFormat="false" ht="14.45" hidden="false" customHeight="false" outlineLevel="0" collapsed="false">
      <c r="D77" s="49" t="s">
        <v>20</v>
      </c>
      <c r="E77" s="49" t="s">
        <v>21</v>
      </c>
      <c r="F77" s="49" t="s">
        <v>22</v>
      </c>
      <c r="G77" s="49" t="s">
        <v>1</v>
      </c>
      <c r="H77" s="49" t="s">
        <v>2</v>
      </c>
      <c r="I77" s="49" t="s">
        <v>3</v>
      </c>
      <c r="J77" s="49" t="s">
        <v>4</v>
      </c>
      <c r="K77" s="49" t="s">
        <v>5</v>
      </c>
      <c r="L77" s="49" t="s">
        <v>6</v>
      </c>
      <c r="M77" s="49" t="s">
        <v>7</v>
      </c>
    </row>
    <row r="78" customFormat="false" ht="13.8" hidden="false" customHeight="false" outlineLevel="0" collapsed="false">
      <c r="A78" s="45" t="n">
        <v>1</v>
      </c>
      <c r="B78" s="45" t="n">
        <v>1</v>
      </c>
      <c r="C78" s="45" t="n">
        <v>6</v>
      </c>
      <c r="D78" s="66" t="s">
        <v>124</v>
      </c>
      <c r="E78" s="51" t="n">
        <v>630</v>
      </c>
      <c r="F78" s="51" t="s">
        <v>105</v>
      </c>
      <c r="G78" s="52" t="n">
        <v>935.21</v>
      </c>
      <c r="H78" s="52" t="n">
        <v>1157.9</v>
      </c>
      <c r="I78" s="52" t="n">
        <f aca="false">1400+4000</f>
        <v>5400</v>
      </c>
      <c r="J78" s="52" t="n">
        <v>3269</v>
      </c>
      <c r="K78" s="52" t="n">
        <v>850</v>
      </c>
      <c r="L78" s="52" t="n">
        <f aca="false">K78</f>
        <v>850</v>
      </c>
      <c r="M78" s="52" t="n">
        <f aca="false">L78</f>
        <v>850</v>
      </c>
    </row>
    <row r="79" customFormat="false" ht="13.8" hidden="false" customHeight="false" outlineLevel="0" collapsed="false">
      <c r="A79" s="45" t="n">
        <v>1</v>
      </c>
      <c r="B79" s="45" t="n">
        <v>1</v>
      </c>
      <c r="C79" s="45" t="n">
        <v>6</v>
      </c>
      <c r="D79" s="66"/>
      <c r="E79" s="51" t="n">
        <v>640</v>
      </c>
      <c r="F79" s="51" t="s">
        <v>106</v>
      </c>
      <c r="G79" s="52" t="n">
        <v>1000</v>
      </c>
      <c r="H79" s="52" t="n">
        <v>0</v>
      </c>
      <c r="I79" s="52" t="n">
        <v>0</v>
      </c>
      <c r="J79" s="52" t="n">
        <v>0</v>
      </c>
      <c r="K79" s="52" t="n">
        <f aca="false">J79</f>
        <v>0</v>
      </c>
      <c r="L79" s="52" t="n">
        <f aca="false">K79</f>
        <v>0</v>
      </c>
      <c r="M79" s="52" t="n">
        <f aca="false">L79</f>
        <v>0</v>
      </c>
    </row>
    <row r="80" customFormat="false" ht="13.8" hidden="false" customHeight="false" outlineLevel="0" collapsed="false">
      <c r="A80" s="45" t="n">
        <v>1</v>
      </c>
      <c r="B80" s="45" t="n">
        <v>1</v>
      </c>
      <c r="C80" s="45" t="n">
        <v>6</v>
      </c>
      <c r="D80" s="67" t="s">
        <v>8</v>
      </c>
      <c r="E80" s="53" t="n">
        <v>41</v>
      </c>
      <c r="F80" s="53" t="s">
        <v>10</v>
      </c>
      <c r="G80" s="54" t="n">
        <f aca="false">SUM(G78:G79)</f>
        <v>1935.21</v>
      </c>
      <c r="H80" s="54" t="n">
        <f aca="false">SUM(H78:H79)</f>
        <v>1157.9</v>
      </c>
      <c r="I80" s="54" t="n">
        <f aca="false">SUM(I78:I79)</f>
        <v>5400</v>
      </c>
      <c r="J80" s="54" t="n">
        <f aca="false">SUM(J78:J79)</f>
        <v>3269</v>
      </c>
      <c r="K80" s="54" t="n">
        <f aca="false">SUM(K78:K79)</f>
        <v>850</v>
      </c>
      <c r="L80" s="54" t="n">
        <f aca="false">SUM(L78:L79)</f>
        <v>850</v>
      </c>
      <c r="M80" s="54" t="n">
        <f aca="false">SUM(M78:M79)</f>
        <v>850</v>
      </c>
    </row>
    <row r="81" customFormat="false" ht="13.8" hidden="false" customHeight="false" outlineLevel="0" collapsed="false">
      <c r="D81" s="68"/>
      <c r="E81" s="69"/>
      <c r="F81" s="69"/>
      <c r="G81" s="70"/>
      <c r="H81" s="70"/>
      <c r="I81" s="70"/>
      <c r="J81" s="70"/>
      <c r="K81" s="70"/>
      <c r="L81" s="70"/>
      <c r="M81" s="70"/>
    </row>
    <row r="82" customFormat="false" ht="13.8" hidden="false" customHeight="false" outlineLevel="0" collapsed="false">
      <c r="D82" s="65" t="s">
        <v>125</v>
      </c>
      <c r="E82" s="65"/>
      <c r="F82" s="65"/>
      <c r="G82" s="65"/>
      <c r="H82" s="65"/>
      <c r="I82" s="65"/>
      <c r="J82" s="65"/>
      <c r="K82" s="65"/>
      <c r="L82" s="65"/>
      <c r="M82" s="65"/>
    </row>
    <row r="83" customFormat="false" ht="14.45" hidden="false" customHeight="false" outlineLevel="0" collapsed="false">
      <c r="D83" s="49" t="s">
        <v>20</v>
      </c>
      <c r="E83" s="49" t="s">
        <v>21</v>
      </c>
      <c r="F83" s="49" t="s">
        <v>22</v>
      </c>
      <c r="G83" s="49" t="s">
        <v>1</v>
      </c>
      <c r="H83" s="49" t="s">
        <v>2</v>
      </c>
      <c r="I83" s="49" t="s">
        <v>3</v>
      </c>
      <c r="J83" s="49" t="s">
        <v>4</v>
      </c>
      <c r="K83" s="49" t="s">
        <v>5</v>
      </c>
      <c r="L83" s="49" t="s">
        <v>6</v>
      </c>
      <c r="M83" s="49" t="s">
        <v>7</v>
      </c>
    </row>
    <row r="84" customFormat="false" ht="13.8" hidden="false" customHeight="false" outlineLevel="0" collapsed="false">
      <c r="A84" s="45" t="n">
        <v>1</v>
      </c>
      <c r="B84" s="45" t="n">
        <v>1</v>
      </c>
      <c r="C84" s="45" t="n">
        <v>7</v>
      </c>
      <c r="D84" s="66" t="s">
        <v>126</v>
      </c>
      <c r="E84" s="51" t="n">
        <v>610</v>
      </c>
      <c r="F84" s="51" t="s">
        <v>103</v>
      </c>
      <c r="G84" s="52" t="n">
        <v>2806.77</v>
      </c>
      <c r="H84" s="52" t="n">
        <v>2931.84</v>
      </c>
      <c r="I84" s="52" t="n">
        <v>2921</v>
      </c>
      <c r="J84" s="52" t="n">
        <v>2919</v>
      </c>
      <c r="K84" s="52" t="n">
        <f aca="false">J84</f>
        <v>2919</v>
      </c>
      <c r="L84" s="52" t="n">
        <f aca="false">K84</f>
        <v>2919</v>
      </c>
      <c r="M84" s="52" t="n">
        <f aca="false">L84</f>
        <v>2919</v>
      </c>
    </row>
    <row r="85" customFormat="false" ht="13.8" hidden="false" customHeight="false" outlineLevel="0" collapsed="false">
      <c r="A85" s="45" t="n">
        <v>1</v>
      </c>
      <c r="B85" s="45" t="n">
        <v>1</v>
      </c>
      <c r="C85" s="45" t="n">
        <v>7</v>
      </c>
      <c r="D85" s="66"/>
      <c r="E85" s="51" t="n">
        <v>620</v>
      </c>
      <c r="F85" s="51" t="s">
        <v>104</v>
      </c>
      <c r="G85" s="52" t="n">
        <v>993.39</v>
      </c>
      <c r="H85" s="52" t="n">
        <v>1024.67</v>
      </c>
      <c r="I85" s="52" t="n">
        <v>1021</v>
      </c>
      <c r="J85" s="52" t="n">
        <v>1071</v>
      </c>
      <c r="K85" s="52" t="n">
        <f aca="false">J85</f>
        <v>1071</v>
      </c>
      <c r="L85" s="52" t="n">
        <f aca="false">K85</f>
        <v>1071</v>
      </c>
      <c r="M85" s="52" t="n">
        <f aca="false">L85</f>
        <v>1071</v>
      </c>
    </row>
    <row r="86" customFormat="false" ht="13.8" hidden="false" customHeight="false" outlineLevel="0" collapsed="false">
      <c r="A86" s="45" t="n">
        <v>1</v>
      </c>
      <c r="B86" s="45" t="n">
        <v>1</v>
      </c>
      <c r="C86" s="45" t="n">
        <v>7</v>
      </c>
      <c r="D86" s="66"/>
      <c r="E86" s="51" t="n">
        <v>630</v>
      </c>
      <c r="F86" s="51" t="s">
        <v>105</v>
      </c>
      <c r="G86" s="52" t="n">
        <v>1050.26</v>
      </c>
      <c r="H86" s="52" t="n">
        <v>1086.09</v>
      </c>
      <c r="I86" s="52" t="n">
        <v>1100</v>
      </c>
      <c r="J86" s="52" t="n">
        <v>715</v>
      </c>
      <c r="K86" s="52" t="n">
        <f aca="false">J86</f>
        <v>715</v>
      </c>
      <c r="L86" s="52" t="n">
        <f aca="false">K86</f>
        <v>715</v>
      </c>
      <c r="M86" s="52" t="n">
        <f aca="false">L86</f>
        <v>715</v>
      </c>
    </row>
    <row r="87" customFormat="false" ht="13.8" hidden="false" customHeight="false" outlineLevel="0" collapsed="false">
      <c r="A87" s="45" t="n">
        <v>1</v>
      </c>
      <c r="B87" s="45" t="n">
        <v>1</v>
      </c>
      <c r="C87" s="45" t="n">
        <v>7</v>
      </c>
      <c r="D87" s="86" t="s">
        <v>8</v>
      </c>
      <c r="E87" s="87" t="n">
        <v>111</v>
      </c>
      <c r="F87" s="87" t="s">
        <v>127</v>
      </c>
      <c r="G87" s="88" t="n">
        <f aca="false">SUM(G84:G86)</f>
        <v>4850.42</v>
      </c>
      <c r="H87" s="88" t="n">
        <f aca="false">SUM(H84:H86)</f>
        <v>5042.6</v>
      </c>
      <c r="I87" s="88" t="n">
        <f aca="false">SUM(I84:I86)</f>
        <v>5042</v>
      </c>
      <c r="J87" s="88" t="n">
        <f aca="false">SUM(J84:J86)</f>
        <v>4705</v>
      </c>
      <c r="K87" s="88" t="n">
        <f aca="false">SUM(K84:K86)</f>
        <v>4705</v>
      </c>
      <c r="L87" s="88" t="n">
        <f aca="false">SUM(L84:L86)</f>
        <v>4705</v>
      </c>
      <c r="M87" s="88" t="n">
        <f aca="false">SUM(M84:M86)</f>
        <v>4705</v>
      </c>
    </row>
    <row r="88" customFormat="false" ht="13.8" hidden="false" customHeight="false" outlineLevel="0" collapsed="false">
      <c r="A88" s="45" t="n">
        <v>1</v>
      </c>
      <c r="B88" s="45" t="n">
        <v>1</v>
      </c>
      <c r="C88" s="45" t="n">
        <v>7</v>
      </c>
      <c r="D88" s="66" t="s">
        <v>126</v>
      </c>
      <c r="E88" s="51" t="n">
        <v>610</v>
      </c>
      <c r="F88" s="51" t="s">
        <v>103</v>
      </c>
      <c r="G88" s="52" t="n">
        <v>3976.09</v>
      </c>
      <c r="H88" s="52" t="n">
        <v>3638.86</v>
      </c>
      <c r="I88" s="52" t="n">
        <v>4980</v>
      </c>
      <c r="J88" s="52" t="n">
        <v>5546</v>
      </c>
      <c r="K88" s="52" t="n">
        <v>6131</v>
      </c>
      <c r="L88" s="52" t="n">
        <f aca="false">ROUND(K88*1.04,0)</f>
        <v>6376</v>
      </c>
      <c r="M88" s="52" t="n">
        <f aca="false">ROUND(L88*1.04,0)</f>
        <v>6631</v>
      </c>
    </row>
    <row r="89" customFormat="false" ht="13.8" hidden="false" customHeight="false" outlineLevel="0" collapsed="false">
      <c r="A89" s="45" t="n">
        <v>1</v>
      </c>
      <c r="B89" s="45" t="n">
        <v>1</v>
      </c>
      <c r="C89" s="45" t="n">
        <v>7</v>
      </c>
      <c r="D89" s="66"/>
      <c r="E89" s="51" t="n">
        <v>620</v>
      </c>
      <c r="F89" s="51" t="s">
        <v>104</v>
      </c>
      <c r="G89" s="52" t="n">
        <v>1455.23</v>
      </c>
      <c r="H89" s="52" t="n">
        <v>1510.32</v>
      </c>
      <c r="I89" s="52" t="n">
        <v>1930</v>
      </c>
      <c r="J89" s="52" t="n">
        <v>2096</v>
      </c>
      <c r="K89" s="52" t="n">
        <v>2145</v>
      </c>
      <c r="L89" s="52" t="n">
        <f aca="false">ROUND(K89*1.04,0)</f>
        <v>2231</v>
      </c>
      <c r="M89" s="52" t="n">
        <f aca="false">ROUND(L89*1.04,0)</f>
        <v>2320</v>
      </c>
    </row>
    <row r="90" customFormat="false" ht="13.8" hidden="false" customHeight="false" outlineLevel="0" collapsed="false">
      <c r="A90" s="45" t="n">
        <v>1</v>
      </c>
      <c r="B90" s="45" t="n">
        <v>1</v>
      </c>
      <c r="C90" s="45" t="n">
        <v>7</v>
      </c>
      <c r="D90" s="66"/>
      <c r="E90" s="51" t="n">
        <v>630</v>
      </c>
      <c r="F90" s="51" t="s">
        <v>105</v>
      </c>
      <c r="G90" s="52" t="n">
        <v>483.43</v>
      </c>
      <c r="H90" s="52" t="n">
        <v>709.62</v>
      </c>
      <c r="I90" s="52" t="n">
        <v>874</v>
      </c>
      <c r="J90" s="52" t="n">
        <v>829</v>
      </c>
      <c r="K90" s="52" t="n">
        <v>830</v>
      </c>
      <c r="L90" s="52" t="n">
        <f aca="false">K90</f>
        <v>830</v>
      </c>
      <c r="M90" s="52" t="n">
        <f aca="false">L90</f>
        <v>830</v>
      </c>
    </row>
    <row r="91" customFormat="false" ht="13.8" hidden="false" customHeight="false" outlineLevel="0" collapsed="false">
      <c r="A91" s="45" t="n">
        <v>1</v>
      </c>
      <c r="B91" s="45" t="n">
        <v>1</v>
      </c>
      <c r="C91" s="45" t="n">
        <v>7</v>
      </c>
      <c r="D91" s="66"/>
      <c r="E91" s="51" t="n">
        <v>640</v>
      </c>
      <c r="F91" s="51" t="s">
        <v>106</v>
      </c>
      <c r="G91" s="52" t="n">
        <v>86.87</v>
      </c>
      <c r="H91" s="52" t="n">
        <v>233.09</v>
      </c>
      <c r="I91" s="52" t="n">
        <v>0</v>
      </c>
      <c r="J91" s="52" t="n">
        <v>0</v>
      </c>
      <c r="K91" s="52" t="n">
        <v>0</v>
      </c>
      <c r="L91" s="52" t="n">
        <f aca="false">K91</f>
        <v>0</v>
      </c>
      <c r="M91" s="52" t="n">
        <f aca="false">L91</f>
        <v>0</v>
      </c>
    </row>
    <row r="92" customFormat="false" ht="13.8" hidden="false" customHeight="false" outlineLevel="0" collapsed="false">
      <c r="A92" s="45" t="n">
        <v>1</v>
      </c>
      <c r="B92" s="45" t="n">
        <v>1</v>
      </c>
      <c r="C92" s="45" t="n">
        <v>7</v>
      </c>
      <c r="D92" s="86" t="s">
        <v>8</v>
      </c>
      <c r="E92" s="87" t="n">
        <v>41</v>
      </c>
      <c r="F92" s="87" t="s">
        <v>10</v>
      </c>
      <c r="G92" s="88" t="n">
        <f aca="false">SUM(G88:G91)</f>
        <v>6001.62</v>
      </c>
      <c r="H92" s="88" t="n">
        <f aca="false">SUM(H88:H91)</f>
        <v>6091.89</v>
      </c>
      <c r="I92" s="88" t="n">
        <f aca="false">SUM(I88:I91)</f>
        <v>7784</v>
      </c>
      <c r="J92" s="88" t="n">
        <f aca="false">SUM(J88:J91)</f>
        <v>8471</v>
      </c>
      <c r="K92" s="88" t="n">
        <f aca="false">SUM(K88:K91)</f>
        <v>9106</v>
      </c>
      <c r="L92" s="88" t="n">
        <f aca="false">SUM(L88:L91)</f>
        <v>9437</v>
      </c>
      <c r="M92" s="88" t="n">
        <f aca="false">SUM(M88:M91)</f>
        <v>9781</v>
      </c>
    </row>
    <row r="93" customFormat="false" ht="13.8" hidden="false" customHeight="false" outlineLevel="0" collapsed="false">
      <c r="A93" s="45" t="n">
        <v>1</v>
      </c>
      <c r="B93" s="45" t="n">
        <v>1</v>
      </c>
      <c r="C93" s="45" t="n">
        <v>7</v>
      </c>
      <c r="D93" s="55"/>
      <c r="E93" s="56"/>
      <c r="F93" s="53" t="s">
        <v>18</v>
      </c>
      <c r="G93" s="54" t="n">
        <f aca="false">G87+G92</f>
        <v>10852.04</v>
      </c>
      <c r="H93" s="54" t="n">
        <f aca="false">H87+H92</f>
        <v>11134.49</v>
      </c>
      <c r="I93" s="54" t="n">
        <f aca="false">I87+I92</f>
        <v>12826</v>
      </c>
      <c r="J93" s="54" t="n">
        <f aca="false">J87+J92</f>
        <v>13176</v>
      </c>
      <c r="K93" s="54" t="n">
        <f aca="false">K87+K92</f>
        <v>13811</v>
      </c>
      <c r="L93" s="54" t="n">
        <f aca="false">L87+L92</f>
        <v>14142</v>
      </c>
      <c r="M93" s="54" t="n">
        <f aca="false">M87+M92</f>
        <v>14486</v>
      </c>
    </row>
    <row r="95" customFormat="false" ht="13.8" hidden="false" customHeight="false" outlineLevel="0" collapsed="false">
      <c r="D95" s="63" t="s">
        <v>128</v>
      </c>
      <c r="E95" s="63"/>
      <c r="F95" s="63"/>
      <c r="G95" s="63"/>
      <c r="H95" s="63"/>
      <c r="I95" s="63"/>
      <c r="J95" s="63"/>
      <c r="K95" s="63"/>
      <c r="L95" s="63"/>
      <c r="M95" s="63"/>
    </row>
    <row r="96" customFormat="false" ht="14.45" hidden="false" customHeight="false" outlineLevel="0" collapsed="false">
      <c r="D96" s="49" t="s">
        <v>20</v>
      </c>
      <c r="E96" s="49" t="s">
        <v>21</v>
      </c>
      <c r="F96" s="49" t="s">
        <v>22</v>
      </c>
      <c r="G96" s="49" t="s">
        <v>1</v>
      </c>
      <c r="H96" s="49" t="s">
        <v>2</v>
      </c>
      <c r="I96" s="49" t="s">
        <v>3</v>
      </c>
      <c r="J96" s="49" t="s">
        <v>4</v>
      </c>
      <c r="K96" s="49" t="s">
        <v>5</v>
      </c>
      <c r="L96" s="49" t="s">
        <v>6</v>
      </c>
      <c r="M96" s="49" t="s">
        <v>7</v>
      </c>
    </row>
    <row r="97" customFormat="false" ht="13.8" hidden="false" customHeight="false" outlineLevel="0" collapsed="false">
      <c r="A97" s="45" t="n">
        <v>1</v>
      </c>
      <c r="B97" s="45" t="n">
        <v>2</v>
      </c>
      <c r="D97" s="51" t="s">
        <v>102</v>
      </c>
      <c r="E97" s="51" t="n">
        <v>640</v>
      </c>
      <c r="F97" s="51" t="s">
        <v>71</v>
      </c>
      <c r="G97" s="52" t="n">
        <f aca="false">319.87+113.75+2945.31</f>
        <v>3378.93</v>
      </c>
      <c r="H97" s="52" t="n">
        <v>2936.01</v>
      </c>
      <c r="I97" s="52" t="n">
        <v>2936</v>
      </c>
      <c r="J97" s="52" t="n">
        <v>3367</v>
      </c>
      <c r="K97" s="52" t="n">
        <f aca="false">J97</f>
        <v>3367</v>
      </c>
      <c r="L97" s="52" t="n">
        <f aca="false">K97</f>
        <v>3367</v>
      </c>
      <c r="M97" s="52" t="n">
        <f aca="false">L97</f>
        <v>3367</v>
      </c>
    </row>
    <row r="98" customFormat="false" ht="13.8" hidden="false" customHeight="false" outlineLevel="0" collapsed="false">
      <c r="A98" s="45" t="n">
        <v>1</v>
      </c>
      <c r="B98" s="45" t="n">
        <v>2</v>
      </c>
      <c r="D98" s="86" t="s">
        <v>8</v>
      </c>
      <c r="E98" s="87" t="n">
        <v>111</v>
      </c>
      <c r="F98" s="87" t="s">
        <v>127</v>
      </c>
      <c r="G98" s="88" t="n">
        <f aca="false">SUM(G97)</f>
        <v>3378.93</v>
      </c>
      <c r="H98" s="88" t="n">
        <f aca="false">SUM(H97)</f>
        <v>2936.01</v>
      </c>
      <c r="I98" s="88" t="n">
        <f aca="false">SUM(I97)</f>
        <v>2936</v>
      </c>
      <c r="J98" s="88" t="n">
        <f aca="false">SUM(J97)</f>
        <v>3367</v>
      </c>
      <c r="K98" s="88" t="n">
        <f aca="false">SUM(K97)</f>
        <v>3367</v>
      </c>
      <c r="L98" s="88" t="n">
        <f aca="false">SUM(L97)</f>
        <v>3367</v>
      </c>
      <c r="M98" s="88" t="n">
        <f aca="false">SUM(M97)</f>
        <v>3367</v>
      </c>
    </row>
    <row r="99" customFormat="false" ht="13.8" hidden="false" customHeight="false" outlineLevel="0" collapsed="false">
      <c r="A99" s="45" t="n">
        <v>1</v>
      </c>
      <c r="B99" s="45" t="n">
        <v>2</v>
      </c>
      <c r="D99" s="64" t="s">
        <v>129</v>
      </c>
      <c r="E99" s="51" t="n">
        <v>640</v>
      </c>
      <c r="F99" s="51" t="s">
        <v>130</v>
      </c>
      <c r="G99" s="52" t="n">
        <v>983.33</v>
      </c>
      <c r="H99" s="52" t="n">
        <v>447</v>
      </c>
      <c r="I99" s="52" t="n">
        <v>0</v>
      </c>
      <c r="J99" s="52" t="n">
        <v>95</v>
      </c>
      <c r="K99" s="52" t="n">
        <v>0</v>
      </c>
      <c r="L99" s="52" t="n">
        <v>0</v>
      </c>
      <c r="M99" s="52" t="n">
        <v>0</v>
      </c>
    </row>
    <row r="100" customFormat="false" ht="13.8" hidden="false" customHeight="false" outlineLevel="0" collapsed="false">
      <c r="A100" s="45" t="n">
        <v>1</v>
      </c>
      <c r="B100" s="45" t="n">
        <v>2</v>
      </c>
      <c r="D100" s="64" t="s">
        <v>131</v>
      </c>
      <c r="E100" s="51" t="n">
        <v>640</v>
      </c>
      <c r="F100" s="51" t="s">
        <v>132</v>
      </c>
      <c r="G100" s="52" t="n">
        <v>351.72</v>
      </c>
      <c r="H100" s="52" t="n">
        <v>376.16</v>
      </c>
      <c r="I100" s="52" t="n">
        <v>406</v>
      </c>
      <c r="J100" s="52" t="n">
        <v>406</v>
      </c>
      <c r="K100" s="52" t="n">
        <f aca="false">J100</f>
        <v>406</v>
      </c>
      <c r="L100" s="52" t="n">
        <f aca="false">K100</f>
        <v>406</v>
      </c>
      <c r="M100" s="52" t="n">
        <f aca="false">L100</f>
        <v>406</v>
      </c>
    </row>
    <row r="101" customFormat="false" ht="13.8" hidden="false" customHeight="false" outlineLevel="0" collapsed="false">
      <c r="A101" s="45" t="n">
        <v>1</v>
      </c>
      <c r="B101" s="45" t="n">
        <v>2</v>
      </c>
      <c r="D101" s="51" t="s">
        <v>102</v>
      </c>
      <c r="E101" s="51" t="n">
        <v>640</v>
      </c>
      <c r="F101" s="51" t="s">
        <v>71</v>
      </c>
      <c r="G101" s="52" t="n">
        <f aca="false">9389.01+3334.73+413.17+3052</f>
        <v>16188.91</v>
      </c>
      <c r="H101" s="52" t="n">
        <v>6981.99</v>
      </c>
      <c r="I101" s="52" t="n">
        <v>7444</v>
      </c>
      <c r="J101" s="52" t="n">
        <v>7643</v>
      </c>
      <c r="K101" s="52" t="n">
        <f aca="false">J101</f>
        <v>7643</v>
      </c>
      <c r="L101" s="52" t="n">
        <f aca="false">K101</f>
        <v>7643</v>
      </c>
      <c r="M101" s="52" t="n">
        <f aca="false">L101</f>
        <v>7643</v>
      </c>
    </row>
    <row r="102" customFormat="false" ht="13.8" hidden="false" customHeight="false" outlineLevel="0" collapsed="false">
      <c r="A102" s="45" t="n">
        <v>1</v>
      </c>
      <c r="B102" s="45" t="n">
        <v>2</v>
      </c>
      <c r="D102" s="86" t="s">
        <v>8</v>
      </c>
      <c r="E102" s="87" t="n">
        <v>41</v>
      </c>
      <c r="F102" s="87" t="s">
        <v>10</v>
      </c>
      <c r="G102" s="88" t="n">
        <f aca="false">SUM(G99:G101)</f>
        <v>17523.96</v>
      </c>
      <c r="H102" s="88" t="n">
        <f aca="false">SUM(H99:H101)</f>
        <v>7805.15</v>
      </c>
      <c r="I102" s="88" t="n">
        <f aca="false">SUM(I99:I101)</f>
        <v>7850</v>
      </c>
      <c r="J102" s="88" t="n">
        <f aca="false">SUM(J99:J101)</f>
        <v>8144</v>
      </c>
      <c r="K102" s="88" t="n">
        <f aca="false">SUM(K99:K101)</f>
        <v>8049</v>
      </c>
      <c r="L102" s="88" t="n">
        <f aca="false">SUM(L99:L101)</f>
        <v>8049</v>
      </c>
      <c r="M102" s="88" t="n">
        <f aca="false">SUM(M99:M101)</f>
        <v>8049</v>
      </c>
    </row>
    <row r="103" customFormat="false" ht="13.8" hidden="false" customHeight="false" outlineLevel="0" collapsed="false">
      <c r="A103" s="45" t="n">
        <v>1</v>
      </c>
      <c r="B103" s="45" t="n">
        <v>2</v>
      </c>
      <c r="D103" s="55"/>
      <c r="E103" s="56"/>
      <c r="F103" s="53" t="s">
        <v>18</v>
      </c>
      <c r="G103" s="54" t="n">
        <f aca="false">G98+G102</f>
        <v>20902.89</v>
      </c>
      <c r="H103" s="54" t="n">
        <f aca="false">H98+H102</f>
        <v>10741.16</v>
      </c>
      <c r="I103" s="54" t="n">
        <f aca="false">I98+I102</f>
        <v>10786</v>
      </c>
      <c r="J103" s="54" t="n">
        <f aca="false">J98+J102</f>
        <v>11511</v>
      </c>
      <c r="K103" s="54" t="n">
        <f aca="false">K98+K102</f>
        <v>11416</v>
      </c>
      <c r="L103" s="54" t="n">
        <f aca="false">L98+L102</f>
        <v>11416</v>
      </c>
      <c r="M103" s="54" t="n">
        <f aca="false">M98+M102</f>
        <v>11416</v>
      </c>
    </row>
    <row r="105" customFormat="false" ht="13.8" hidden="false" customHeight="false" outlineLevel="0" collapsed="false">
      <c r="D105" s="63" t="s">
        <v>133</v>
      </c>
      <c r="E105" s="63"/>
      <c r="F105" s="63"/>
      <c r="G105" s="63"/>
      <c r="H105" s="63"/>
      <c r="I105" s="63"/>
      <c r="J105" s="63"/>
      <c r="K105" s="63"/>
      <c r="L105" s="63"/>
      <c r="M105" s="63"/>
    </row>
    <row r="106" customFormat="false" ht="14.45" hidden="false" customHeight="false" outlineLevel="0" collapsed="false">
      <c r="D106" s="49" t="s">
        <v>20</v>
      </c>
      <c r="E106" s="49" t="s">
        <v>21</v>
      </c>
      <c r="F106" s="49" t="s">
        <v>22</v>
      </c>
      <c r="G106" s="49" t="s">
        <v>1</v>
      </c>
      <c r="H106" s="49" t="s">
        <v>2</v>
      </c>
      <c r="I106" s="49" t="s">
        <v>3</v>
      </c>
      <c r="J106" s="49" t="s">
        <v>4</v>
      </c>
      <c r="K106" s="49" t="s">
        <v>5</v>
      </c>
      <c r="L106" s="49" t="s">
        <v>6</v>
      </c>
      <c r="M106" s="49" t="s">
        <v>7</v>
      </c>
    </row>
    <row r="107" customFormat="false" ht="13.8" hidden="false" customHeight="false" outlineLevel="0" collapsed="false">
      <c r="A107" s="45" t="n">
        <v>1</v>
      </c>
      <c r="B107" s="45" t="n">
        <v>3</v>
      </c>
      <c r="D107" s="51" t="s">
        <v>134</v>
      </c>
      <c r="E107" s="51" t="n">
        <v>630</v>
      </c>
      <c r="F107" s="51" t="s">
        <v>135</v>
      </c>
      <c r="G107" s="52" t="n">
        <v>3290.83</v>
      </c>
      <c r="H107" s="52" t="n">
        <v>1783.4</v>
      </c>
      <c r="I107" s="52" t="n">
        <v>2900</v>
      </c>
      <c r="J107" s="52" t="n">
        <v>2636</v>
      </c>
      <c r="K107" s="52" t="n">
        <v>2600</v>
      </c>
      <c r="L107" s="52" t="n">
        <f aca="false">K107</f>
        <v>2600</v>
      </c>
      <c r="M107" s="52" t="n">
        <f aca="false">L107</f>
        <v>2600</v>
      </c>
    </row>
    <row r="108" customFormat="false" ht="13.8" hidden="false" customHeight="false" outlineLevel="0" collapsed="false">
      <c r="A108" s="45" t="n">
        <v>1</v>
      </c>
      <c r="B108" s="45" t="n">
        <v>3</v>
      </c>
      <c r="D108" s="89" t="s">
        <v>136</v>
      </c>
      <c r="E108" s="51" t="n">
        <v>630</v>
      </c>
      <c r="F108" s="51" t="s">
        <v>137</v>
      </c>
      <c r="G108" s="52" t="n">
        <v>370.84</v>
      </c>
      <c r="H108" s="52" t="n">
        <v>198</v>
      </c>
      <c r="I108" s="52" t="n">
        <v>200</v>
      </c>
      <c r="J108" s="52" t="n">
        <v>187</v>
      </c>
      <c r="K108" s="52" t="n">
        <v>190</v>
      </c>
      <c r="L108" s="52" t="n">
        <f aca="false">K108</f>
        <v>190</v>
      </c>
      <c r="M108" s="52" t="n">
        <f aca="false">L108</f>
        <v>190</v>
      </c>
    </row>
    <row r="109" customFormat="false" ht="13.8" hidden="false" customHeight="false" outlineLevel="0" collapsed="false">
      <c r="A109" s="45" t="n">
        <v>1</v>
      </c>
      <c r="B109" s="45" t="n">
        <v>3</v>
      </c>
      <c r="D109" s="75" t="s">
        <v>102</v>
      </c>
      <c r="E109" s="51" t="n">
        <v>620</v>
      </c>
      <c r="F109" s="51" t="s">
        <v>104</v>
      </c>
      <c r="G109" s="52" t="n">
        <v>0</v>
      </c>
      <c r="H109" s="52" t="n">
        <v>0</v>
      </c>
      <c r="I109" s="52" t="n">
        <v>0</v>
      </c>
      <c r="J109" s="52" t="n">
        <v>415</v>
      </c>
      <c r="K109" s="52" t="n">
        <v>420</v>
      </c>
      <c r="L109" s="52" t="n">
        <f aca="false">K109</f>
        <v>420</v>
      </c>
      <c r="M109" s="52" t="n">
        <f aca="false">L109</f>
        <v>420</v>
      </c>
    </row>
    <row r="110" customFormat="false" ht="13.8" hidden="false" customHeight="false" outlineLevel="0" collapsed="false">
      <c r="A110" s="45" t="n">
        <v>1</v>
      </c>
      <c r="B110" s="45" t="n">
        <v>3</v>
      </c>
      <c r="D110" s="75" t="s">
        <v>102</v>
      </c>
      <c r="E110" s="51" t="n">
        <v>630</v>
      </c>
      <c r="F110" s="51" t="s">
        <v>105</v>
      </c>
      <c r="G110" s="52" t="n">
        <v>1712.17</v>
      </c>
      <c r="H110" s="52" t="n">
        <v>3132.73</v>
      </c>
      <c r="I110" s="52" t="n">
        <v>5100</v>
      </c>
      <c r="J110" s="52" t="n">
        <v>7250</v>
      </c>
      <c r="K110" s="52" t="n">
        <v>7250</v>
      </c>
      <c r="L110" s="52" t="n">
        <f aca="false">K110</f>
        <v>7250</v>
      </c>
      <c r="M110" s="52" t="n">
        <f aca="false">L110</f>
        <v>7250</v>
      </c>
    </row>
    <row r="111" customFormat="false" ht="13.8" hidden="false" customHeight="false" outlineLevel="0" collapsed="false">
      <c r="A111" s="45" t="n">
        <v>1</v>
      </c>
      <c r="B111" s="45" t="n">
        <v>3</v>
      </c>
      <c r="D111" s="75"/>
      <c r="E111" s="51" t="n">
        <v>640</v>
      </c>
      <c r="F111" s="51" t="s">
        <v>106</v>
      </c>
      <c r="G111" s="52" t="n">
        <v>0</v>
      </c>
      <c r="H111" s="52" t="n">
        <v>0</v>
      </c>
      <c r="I111" s="52" t="n">
        <v>200</v>
      </c>
      <c r="J111" s="52" t="n">
        <v>0</v>
      </c>
      <c r="K111" s="52" t="n">
        <v>0</v>
      </c>
      <c r="L111" s="52" t="n">
        <f aca="false">K111</f>
        <v>0</v>
      </c>
      <c r="M111" s="52" t="n">
        <f aca="false">L111</f>
        <v>0</v>
      </c>
    </row>
    <row r="112" customFormat="false" ht="13.8" hidden="false" customHeight="false" outlineLevel="0" collapsed="false">
      <c r="A112" s="45" t="n">
        <v>1</v>
      </c>
      <c r="B112" s="45" t="n">
        <v>3</v>
      </c>
      <c r="D112" s="67" t="s">
        <v>8</v>
      </c>
      <c r="E112" s="53" t="n">
        <v>41</v>
      </c>
      <c r="F112" s="53" t="s">
        <v>10</v>
      </c>
      <c r="G112" s="54" t="n">
        <f aca="false">SUM(G107:G111)</f>
        <v>5373.84</v>
      </c>
      <c r="H112" s="54" t="n">
        <f aca="false">SUM(H107:H111)</f>
        <v>5114.13</v>
      </c>
      <c r="I112" s="54" t="n">
        <f aca="false">SUM(I107:I111)</f>
        <v>8400</v>
      </c>
      <c r="J112" s="54" t="n">
        <f aca="false">SUM(J107:J111)</f>
        <v>10488</v>
      </c>
      <c r="K112" s="54" t="n">
        <f aca="false">SUM(K107:K111)</f>
        <v>10460</v>
      </c>
      <c r="L112" s="54" t="n">
        <f aca="false">SUM(L107:L111)</f>
        <v>10460</v>
      </c>
      <c r="M112" s="54" t="n">
        <f aca="false">SUM(M107:M111)</f>
        <v>10460</v>
      </c>
    </row>
    <row r="114" customFormat="false" ht="13.8" hidden="false" customHeight="false" outlineLevel="0" collapsed="false">
      <c r="E114" s="76" t="s">
        <v>43</v>
      </c>
      <c r="F114" s="55" t="s">
        <v>120</v>
      </c>
      <c r="G114" s="77" t="n">
        <v>719.89</v>
      </c>
      <c r="H114" s="77" t="n">
        <v>820.3</v>
      </c>
      <c r="I114" s="77" t="n">
        <v>820</v>
      </c>
      <c r="J114" s="77" t="n">
        <v>660</v>
      </c>
      <c r="K114" s="77" t="n">
        <v>650</v>
      </c>
      <c r="L114" s="77" t="n">
        <f aca="false">K114</f>
        <v>650</v>
      </c>
      <c r="M114" s="78" t="n">
        <f aca="false">L114</f>
        <v>650</v>
      </c>
    </row>
    <row r="115" customFormat="false" ht="13.8" hidden="false" customHeight="false" outlineLevel="0" collapsed="false">
      <c r="E115" s="79"/>
      <c r="F115" s="45" t="s">
        <v>121</v>
      </c>
      <c r="G115" s="80" t="n">
        <v>1134.26</v>
      </c>
      <c r="H115" s="80" t="n">
        <v>2004</v>
      </c>
      <c r="I115" s="80" t="n">
        <v>2000</v>
      </c>
      <c r="J115" s="80" t="n">
        <v>1692</v>
      </c>
      <c r="K115" s="80" t="n">
        <v>1700</v>
      </c>
      <c r="L115" s="80" t="n">
        <f aca="false">K115</f>
        <v>1700</v>
      </c>
      <c r="M115" s="81" t="n">
        <f aca="false">L115</f>
        <v>1700</v>
      </c>
    </row>
    <row r="116" customFormat="false" ht="13.8" hidden="false" customHeight="false" outlineLevel="0" collapsed="false">
      <c r="E116" s="79"/>
      <c r="F116" s="90" t="s">
        <v>138</v>
      </c>
      <c r="G116" s="80" t="n">
        <f aca="false">1633.34+1167.89</f>
        <v>2801.23</v>
      </c>
      <c r="H116" s="80" t="n">
        <v>1293.4</v>
      </c>
      <c r="I116" s="80" t="n">
        <v>1500</v>
      </c>
      <c r="J116" s="80" t="n">
        <v>1863</v>
      </c>
      <c r="K116" s="80" t="n">
        <v>1800</v>
      </c>
      <c r="L116" s="80" t="n">
        <f aca="false">K116</f>
        <v>1800</v>
      </c>
      <c r="M116" s="81" t="n">
        <f aca="false">L116</f>
        <v>1800</v>
      </c>
    </row>
    <row r="117" customFormat="false" ht="13.8" hidden="false" customHeight="false" outlineLevel="0" collapsed="false">
      <c r="E117" s="82"/>
      <c r="F117" s="83" t="s">
        <v>139</v>
      </c>
      <c r="G117" s="84"/>
      <c r="H117" s="84"/>
      <c r="I117" s="84" t="n">
        <v>2000</v>
      </c>
      <c r="J117" s="84" t="n">
        <v>445</v>
      </c>
      <c r="K117" s="84"/>
      <c r="L117" s="84"/>
      <c r="M117" s="85"/>
    </row>
    <row r="118" customFormat="false" ht="13.8" hidden="false" customHeight="false" outlineLevel="0" collapsed="false">
      <c r="G118" s="80"/>
      <c r="H118" s="80"/>
      <c r="I118" s="80"/>
      <c r="J118" s="80"/>
      <c r="K118" s="80"/>
      <c r="L118" s="80"/>
      <c r="M118" s="80"/>
    </row>
    <row r="119" customFormat="false" ht="13.8" hidden="false" customHeight="false" outlineLevel="0" collapsed="false">
      <c r="D119" s="63" t="s">
        <v>140</v>
      </c>
      <c r="E119" s="63"/>
      <c r="F119" s="63"/>
      <c r="G119" s="63"/>
      <c r="H119" s="63"/>
      <c r="I119" s="63"/>
      <c r="J119" s="63"/>
      <c r="K119" s="63"/>
      <c r="L119" s="63"/>
      <c r="M119" s="63"/>
    </row>
    <row r="120" customFormat="false" ht="14.45" hidden="false" customHeight="false" outlineLevel="0" collapsed="false">
      <c r="D120" s="49" t="s">
        <v>20</v>
      </c>
      <c r="E120" s="49" t="s">
        <v>21</v>
      </c>
      <c r="F120" s="49" t="s">
        <v>22</v>
      </c>
      <c r="G120" s="49" t="s">
        <v>1</v>
      </c>
      <c r="H120" s="49" t="s">
        <v>2</v>
      </c>
      <c r="I120" s="49" t="s">
        <v>3</v>
      </c>
      <c r="J120" s="49" t="s">
        <v>4</v>
      </c>
      <c r="K120" s="49" t="s">
        <v>5</v>
      </c>
      <c r="L120" s="49" t="s">
        <v>6</v>
      </c>
      <c r="M120" s="49" t="s">
        <v>7</v>
      </c>
    </row>
    <row r="121" customFormat="false" ht="13.8" hidden="false" customHeight="false" outlineLevel="0" collapsed="false">
      <c r="A121" s="45" t="n">
        <v>1</v>
      </c>
      <c r="B121" s="45" t="n">
        <v>4</v>
      </c>
      <c r="D121" s="91" t="s">
        <v>141</v>
      </c>
      <c r="E121" s="92" t="n">
        <v>620</v>
      </c>
      <c r="F121" s="92" t="s">
        <v>104</v>
      </c>
      <c r="G121" s="93" t="n">
        <v>542.65</v>
      </c>
      <c r="H121" s="93" t="n">
        <v>74.3</v>
      </c>
      <c r="I121" s="93" t="n">
        <v>0</v>
      </c>
      <c r="J121" s="93" t="n">
        <v>49</v>
      </c>
      <c r="K121" s="93" t="n">
        <v>0</v>
      </c>
      <c r="L121" s="52" t="n">
        <f aca="false">K121</f>
        <v>0</v>
      </c>
      <c r="M121" s="52" t="n">
        <f aca="false">L121</f>
        <v>0</v>
      </c>
    </row>
    <row r="122" customFormat="false" ht="13.8" hidden="false" customHeight="false" outlineLevel="0" collapsed="false">
      <c r="A122" s="45" t="n">
        <v>1</v>
      </c>
      <c r="B122" s="45" t="n">
        <v>4</v>
      </c>
      <c r="D122" s="91"/>
      <c r="E122" s="92" t="n">
        <v>630</v>
      </c>
      <c r="F122" s="92" t="s">
        <v>105</v>
      </c>
      <c r="G122" s="93" t="n">
        <v>6746.85</v>
      </c>
      <c r="H122" s="93" t="n">
        <v>1205.7</v>
      </c>
      <c r="I122" s="93" t="n">
        <v>2000</v>
      </c>
      <c r="J122" s="93" t="n">
        <v>1757</v>
      </c>
      <c r="K122" s="93" t="n">
        <v>2000</v>
      </c>
      <c r="L122" s="52" t="n">
        <v>2000</v>
      </c>
      <c r="M122" s="52" t="n">
        <v>6000</v>
      </c>
    </row>
    <row r="123" customFormat="false" ht="13.8" hidden="false" customHeight="false" outlineLevel="0" collapsed="false">
      <c r="A123" s="45" t="n">
        <v>1</v>
      </c>
      <c r="B123" s="45" t="n">
        <v>4</v>
      </c>
      <c r="D123" s="94" t="s">
        <v>8</v>
      </c>
      <c r="E123" s="95" t="n">
        <v>111</v>
      </c>
      <c r="F123" s="95" t="s">
        <v>10</v>
      </c>
      <c r="G123" s="96" t="n">
        <f aca="false">SUM(G121:G122)</f>
        <v>7289.5</v>
      </c>
      <c r="H123" s="96" t="n">
        <f aca="false">SUM(H121:H122)</f>
        <v>1280</v>
      </c>
      <c r="I123" s="96" t="n">
        <f aca="false">SUM(I121:I122)</f>
        <v>2000</v>
      </c>
      <c r="J123" s="96" t="n">
        <f aca="false">SUM(J121:J122)</f>
        <v>1806</v>
      </c>
      <c r="K123" s="96" t="n">
        <f aca="false">SUM(K121:K122)</f>
        <v>2000</v>
      </c>
      <c r="L123" s="96" t="n">
        <f aca="false">SUM(L121:L122)</f>
        <v>2000</v>
      </c>
      <c r="M123" s="96" t="n">
        <f aca="false">SUM(M121:M122)</f>
        <v>6000</v>
      </c>
    </row>
    <row r="125" customFormat="false" ht="13.8" hidden="false" customHeight="false" outlineLevel="0" collapsed="false">
      <c r="D125" s="57" t="s">
        <v>142</v>
      </c>
      <c r="E125" s="57"/>
      <c r="F125" s="57"/>
      <c r="G125" s="57"/>
      <c r="H125" s="57"/>
      <c r="I125" s="57"/>
      <c r="J125" s="57"/>
      <c r="K125" s="57"/>
      <c r="L125" s="57"/>
      <c r="M125" s="57"/>
    </row>
    <row r="126" customFormat="false" ht="14.45" hidden="false" customHeight="false" outlineLevel="0" collapsed="false">
      <c r="D126" s="48"/>
      <c r="E126" s="48"/>
      <c r="F126" s="48"/>
      <c r="G126" s="49" t="s">
        <v>1</v>
      </c>
      <c r="H126" s="49" t="s">
        <v>2</v>
      </c>
      <c r="I126" s="49" t="s">
        <v>3</v>
      </c>
      <c r="J126" s="49" t="s">
        <v>4</v>
      </c>
      <c r="K126" s="49" t="s">
        <v>5</v>
      </c>
      <c r="L126" s="49" t="s">
        <v>6</v>
      </c>
      <c r="M126" s="49" t="s">
        <v>7</v>
      </c>
    </row>
    <row r="127" customFormat="false" ht="13.8" hidden="false" customHeight="false" outlineLevel="0" collapsed="false">
      <c r="A127" s="45" t="n">
        <v>2</v>
      </c>
      <c r="D127" s="58" t="s">
        <v>8</v>
      </c>
      <c r="E127" s="59" t="n">
        <v>111</v>
      </c>
      <c r="F127" s="59" t="s">
        <v>87</v>
      </c>
      <c r="G127" s="60" t="n">
        <f aca="false">G136+G149+G160</f>
        <v>387855.56</v>
      </c>
      <c r="H127" s="60" t="n">
        <f aca="false">H136+H149+H160</f>
        <v>401257.09</v>
      </c>
      <c r="I127" s="60" t="n">
        <f aca="false">I136+I149+I160</f>
        <v>422095</v>
      </c>
      <c r="J127" s="60" t="n">
        <f aca="false">J136+J149+J160</f>
        <v>454594</v>
      </c>
      <c r="K127" s="60" t="n">
        <f aca="false">K136+K149+K160</f>
        <v>454629</v>
      </c>
      <c r="L127" s="60" t="n">
        <f aca="false">L136+L149+L160</f>
        <v>454629</v>
      </c>
      <c r="M127" s="60" t="n">
        <f aca="false">M136+M149+M160</f>
        <v>454629</v>
      </c>
    </row>
    <row r="128" customFormat="false" ht="13.8" hidden="false" customHeight="false" outlineLevel="0" collapsed="false">
      <c r="A128" s="45" t="n">
        <v>2</v>
      </c>
      <c r="D128" s="58"/>
      <c r="E128" s="59" t="n">
        <v>41</v>
      </c>
      <c r="F128" s="59" t="s">
        <v>10</v>
      </c>
      <c r="G128" s="60" t="n">
        <f aca="false">G141+G153+G165</f>
        <v>239995.84</v>
      </c>
      <c r="H128" s="60" t="n">
        <f aca="false">H141+H153+H165</f>
        <v>224031.45</v>
      </c>
      <c r="I128" s="60" t="n">
        <f aca="false">I141+I153+I165</f>
        <v>247965</v>
      </c>
      <c r="J128" s="60" t="n">
        <f aca="false">J141+J153+J165</f>
        <v>244870</v>
      </c>
      <c r="K128" s="60" t="n">
        <f aca="false">K141+K153+K165</f>
        <v>261430</v>
      </c>
      <c r="L128" s="60" t="n">
        <f aca="false">L141+L153+L165</f>
        <v>267523</v>
      </c>
      <c r="M128" s="60" t="n">
        <f aca="false">M141+M153+M165</f>
        <v>275796</v>
      </c>
    </row>
    <row r="129" customFormat="false" ht="13.8" hidden="false" customHeight="false" outlineLevel="0" collapsed="false">
      <c r="A129" s="45" t="n">
        <v>2</v>
      </c>
      <c r="D129" s="55"/>
      <c r="E129" s="56"/>
      <c r="F129" s="61" t="s">
        <v>18</v>
      </c>
      <c r="G129" s="62" t="n">
        <f aca="false">SUM(G127:G128)</f>
        <v>627851.4</v>
      </c>
      <c r="H129" s="62" t="n">
        <f aca="false">SUM(H127:H128)</f>
        <v>625288.54</v>
      </c>
      <c r="I129" s="62" t="n">
        <f aca="false">SUM(I127:I128)</f>
        <v>670060</v>
      </c>
      <c r="J129" s="62" t="n">
        <f aca="false">SUM(J127:J128)</f>
        <v>699464</v>
      </c>
      <c r="K129" s="62" t="n">
        <f aca="false">SUM(K127:K128)</f>
        <v>716059</v>
      </c>
      <c r="L129" s="62" t="n">
        <f aca="false">SUM(L127:L128)</f>
        <v>722152</v>
      </c>
      <c r="M129" s="62" t="n">
        <f aca="false">SUM(M127:M128)</f>
        <v>730425</v>
      </c>
    </row>
    <row r="131" customFormat="false" ht="13.8" hidden="false" customHeight="false" outlineLevel="0" collapsed="false">
      <c r="D131" s="63" t="s">
        <v>143</v>
      </c>
      <c r="E131" s="63"/>
      <c r="F131" s="63"/>
      <c r="G131" s="63"/>
      <c r="H131" s="63"/>
      <c r="I131" s="63"/>
      <c r="J131" s="63"/>
      <c r="K131" s="63"/>
      <c r="L131" s="63"/>
      <c r="M131" s="63"/>
    </row>
    <row r="132" customFormat="false" ht="14.45" hidden="false" customHeight="false" outlineLevel="0" collapsed="false">
      <c r="D132" s="49" t="s">
        <v>20</v>
      </c>
      <c r="E132" s="49" t="s">
        <v>21</v>
      </c>
      <c r="F132" s="49" t="s">
        <v>22</v>
      </c>
      <c r="G132" s="49" t="s">
        <v>1</v>
      </c>
      <c r="H132" s="49" t="s">
        <v>2</v>
      </c>
      <c r="I132" s="49" t="s">
        <v>3</v>
      </c>
      <c r="J132" s="49" t="s">
        <v>4</v>
      </c>
      <c r="K132" s="49" t="s">
        <v>5</v>
      </c>
      <c r="L132" s="49" t="s">
        <v>6</v>
      </c>
      <c r="M132" s="49" t="s">
        <v>7</v>
      </c>
    </row>
    <row r="133" customFormat="false" ht="13.8" hidden="false" customHeight="false" outlineLevel="0" collapsed="false">
      <c r="A133" s="45" t="n">
        <v>2</v>
      </c>
      <c r="B133" s="45" t="n">
        <v>1</v>
      </c>
      <c r="D133" s="66" t="s">
        <v>129</v>
      </c>
      <c r="E133" s="51" t="n">
        <v>610</v>
      </c>
      <c r="F133" s="51" t="s">
        <v>103</v>
      </c>
      <c r="G133" s="52" t="n">
        <v>330</v>
      </c>
      <c r="H133" s="52" t="n">
        <v>2510</v>
      </c>
      <c r="I133" s="52" t="n">
        <v>0</v>
      </c>
      <c r="J133" s="52" t="n">
        <v>2335</v>
      </c>
      <c r="K133" s="52" t="n">
        <v>0</v>
      </c>
      <c r="L133" s="52" t="n">
        <f aca="false">K133</f>
        <v>0</v>
      </c>
      <c r="M133" s="52" t="n">
        <f aca="false">L133</f>
        <v>0</v>
      </c>
    </row>
    <row r="134" customFormat="false" ht="13.8" hidden="false" customHeight="false" outlineLevel="0" collapsed="false">
      <c r="A134" s="45" t="n">
        <v>2</v>
      </c>
      <c r="B134" s="45" t="n">
        <v>1</v>
      </c>
      <c r="D134" s="66"/>
      <c r="E134" s="51" t="n">
        <v>620</v>
      </c>
      <c r="F134" s="51" t="s">
        <v>104</v>
      </c>
      <c r="G134" s="52" t="n">
        <v>0</v>
      </c>
      <c r="H134" s="52" t="n">
        <v>0</v>
      </c>
      <c r="I134" s="52" t="n">
        <v>0</v>
      </c>
      <c r="J134" s="52" t="n">
        <v>781</v>
      </c>
      <c r="K134" s="52" t="n">
        <v>0</v>
      </c>
      <c r="L134" s="52" t="n">
        <f aca="false">K134</f>
        <v>0</v>
      </c>
      <c r="M134" s="52" t="n">
        <f aca="false">L134</f>
        <v>0</v>
      </c>
    </row>
    <row r="135" customFormat="false" ht="13.8" hidden="false" customHeight="false" outlineLevel="0" collapsed="false">
      <c r="A135" s="45" t="n">
        <v>2</v>
      </c>
      <c r="B135" s="45" t="n">
        <v>1</v>
      </c>
      <c r="D135" s="66"/>
      <c r="E135" s="51" t="n">
        <v>630</v>
      </c>
      <c r="F135" s="51" t="s">
        <v>105</v>
      </c>
      <c r="G135" s="52" t="n">
        <v>4607</v>
      </c>
      <c r="H135" s="52" t="n">
        <v>2535</v>
      </c>
      <c r="I135" s="52" t="n">
        <v>5045</v>
      </c>
      <c r="J135" s="52" t="n">
        <v>1658</v>
      </c>
      <c r="K135" s="52" t="n">
        <v>4774</v>
      </c>
      <c r="L135" s="52" t="n">
        <f aca="false">K135</f>
        <v>4774</v>
      </c>
      <c r="M135" s="52" t="n">
        <f aca="false">L135</f>
        <v>4774</v>
      </c>
    </row>
    <row r="136" customFormat="false" ht="13.8" hidden="false" customHeight="false" outlineLevel="0" collapsed="false">
      <c r="A136" s="45" t="n">
        <v>2</v>
      </c>
      <c r="B136" s="45" t="n">
        <v>1</v>
      </c>
      <c r="D136" s="86" t="s">
        <v>8</v>
      </c>
      <c r="E136" s="87" t="n">
        <v>111</v>
      </c>
      <c r="F136" s="87" t="s">
        <v>127</v>
      </c>
      <c r="G136" s="88" t="n">
        <f aca="false">SUM(G133:G135)</f>
        <v>4937</v>
      </c>
      <c r="H136" s="88" t="n">
        <f aca="false">SUM(H133:H135)</f>
        <v>5045</v>
      </c>
      <c r="I136" s="88" t="n">
        <f aca="false">SUM(I133:I135)</f>
        <v>5045</v>
      </c>
      <c r="J136" s="88" t="n">
        <f aca="false">SUM(J133:J135)</f>
        <v>4774</v>
      </c>
      <c r="K136" s="88" t="n">
        <f aca="false">SUM(K133:K135)</f>
        <v>4774</v>
      </c>
      <c r="L136" s="88" t="n">
        <f aca="false">SUM(L133:L135)</f>
        <v>4774</v>
      </c>
      <c r="M136" s="88" t="n">
        <f aca="false">SUM(M133:M135)</f>
        <v>4774</v>
      </c>
    </row>
    <row r="137" customFormat="false" ht="13.8" hidden="false" customHeight="false" outlineLevel="0" collapsed="false">
      <c r="A137" s="45" t="n">
        <v>2</v>
      </c>
      <c r="B137" s="45" t="n">
        <v>1</v>
      </c>
      <c r="D137" s="66" t="s">
        <v>129</v>
      </c>
      <c r="E137" s="51" t="n">
        <v>610</v>
      </c>
      <c r="F137" s="51" t="s">
        <v>103</v>
      </c>
      <c r="G137" s="52" t="n">
        <v>73875.17</v>
      </c>
      <c r="H137" s="52" t="n">
        <v>78995.49</v>
      </c>
      <c r="I137" s="52" t="n">
        <v>87866</v>
      </c>
      <c r="J137" s="52" t="n">
        <v>89658</v>
      </c>
      <c r="K137" s="52" t="n">
        <v>93544</v>
      </c>
      <c r="L137" s="52" t="n">
        <v>99007</v>
      </c>
      <c r="M137" s="52" t="n">
        <v>104798</v>
      </c>
    </row>
    <row r="138" customFormat="false" ht="13.8" hidden="false" customHeight="false" outlineLevel="0" collapsed="false">
      <c r="A138" s="45" t="n">
        <v>2</v>
      </c>
      <c r="B138" s="45" t="n">
        <v>1</v>
      </c>
      <c r="D138" s="66"/>
      <c r="E138" s="51" t="n">
        <v>620</v>
      </c>
      <c r="F138" s="51" t="s">
        <v>104</v>
      </c>
      <c r="G138" s="52" t="n">
        <v>26752.31</v>
      </c>
      <c r="H138" s="52" t="n">
        <v>29921.59</v>
      </c>
      <c r="I138" s="52" t="n">
        <v>32467</v>
      </c>
      <c r="J138" s="52" t="n">
        <v>33238</v>
      </c>
      <c r="K138" s="52" t="n">
        <v>34563</v>
      </c>
      <c r="L138" s="52" t="n">
        <v>36583</v>
      </c>
      <c r="M138" s="52" t="n">
        <v>38723</v>
      </c>
    </row>
    <row r="139" customFormat="false" ht="13.8" hidden="false" customHeight="false" outlineLevel="0" collapsed="false">
      <c r="A139" s="45" t="n">
        <v>2</v>
      </c>
      <c r="B139" s="45" t="n">
        <v>1</v>
      </c>
      <c r="D139" s="66"/>
      <c r="E139" s="51" t="n">
        <v>630</v>
      </c>
      <c r="F139" s="51" t="s">
        <v>105</v>
      </c>
      <c r="G139" s="52" t="n">
        <v>10244.17</v>
      </c>
      <c r="H139" s="52" t="n">
        <v>11143.52</v>
      </c>
      <c r="I139" s="52" t="n">
        <v>10922</v>
      </c>
      <c r="J139" s="52" t="n">
        <v>11126</v>
      </c>
      <c r="K139" s="52" t="n">
        <f aca="false">6182+4430+2432</f>
        <v>13044</v>
      </c>
      <c r="L139" s="52" t="n">
        <f aca="false">6956+4430</f>
        <v>11386</v>
      </c>
      <c r="M139" s="52" t="n">
        <f aca="false">7015+4430</f>
        <v>11445</v>
      </c>
    </row>
    <row r="140" customFormat="false" ht="13.8" hidden="false" customHeight="false" outlineLevel="0" collapsed="false">
      <c r="A140" s="45" t="n">
        <v>2</v>
      </c>
      <c r="B140" s="45" t="n">
        <v>1</v>
      </c>
      <c r="D140" s="66"/>
      <c r="E140" s="51" t="n">
        <v>640</v>
      </c>
      <c r="F140" s="51" t="s">
        <v>106</v>
      </c>
      <c r="G140" s="52" t="n">
        <v>604.68</v>
      </c>
      <c r="H140" s="52" t="n">
        <v>0</v>
      </c>
      <c r="I140" s="52" t="n">
        <v>0</v>
      </c>
      <c r="J140" s="52" t="n">
        <v>0</v>
      </c>
      <c r="K140" s="52" t="n">
        <v>0</v>
      </c>
      <c r="L140" s="52" t="n">
        <v>0</v>
      </c>
      <c r="M140" s="52" t="n">
        <v>0</v>
      </c>
    </row>
    <row r="141" customFormat="false" ht="13.8" hidden="false" customHeight="false" outlineLevel="0" collapsed="false">
      <c r="A141" s="45" t="n">
        <v>2</v>
      </c>
      <c r="B141" s="45" t="n">
        <v>1</v>
      </c>
      <c r="D141" s="86" t="s">
        <v>8</v>
      </c>
      <c r="E141" s="87" t="n">
        <v>41</v>
      </c>
      <c r="F141" s="87" t="s">
        <v>10</v>
      </c>
      <c r="G141" s="88" t="n">
        <f aca="false">SUM(G137:G140)</f>
        <v>111476.33</v>
      </c>
      <c r="H141" s="88" t="n">
        <f aca="false">SUM(H137:H140)</f>
        <v>120060.6</v>
      </c>
      <c r="I141" s="88" t="n">
        <f aca="false">SUM(I137:I140)</f>
        <v>131255</v>
      </c>
      <c r="J141" s="88" t="n">
        <f aca="false">SUM(J137:J140)</f>
        <v>134022</v>
      </c>
      <c r="K141" s="88" t="n">
        <f aca="false">SUM(K137:K140)</f>
        <v>141151</v>
      </c>
      <c r="L141" s="88" t="n">
        <f aca="false">SUM(L137:L140)</f>
        <v>146976</v>
      </c>
      <c r="M141" s="88" t="n">
        <f aca="false">SUM(M137:M140)</f>
        <v>154966</v>
      </c>
    </row>
    <row r="142" customFormat="false" ht="13.8" hidden="false" customHeight="false" outlineLevel="0" collapsed="false">
      <c r="A142" s="45" t="n">
        <v>2</v>
      </c>
      <c r="B142" s="45" t="n">
        <v>1</v>
      </c>
      <c r="D142" s="55"/>
      <c r="E142" s="56"/>
      <c r="F142" s="53" t="s">
        <v>18</v>
      </c>
      <c r="G142" s="54" t="n">
        <f aca="false">G136+G141</f>
        <v>116413.33</v>
      </c>
      <c r="H142" s="54" t="n">
        <f aca="false">H136+H141</f>
        <v>125105.6</v>
      </c>
      <c r="I142" s="54" t="n">
        <f aca="false">I136+I141</f>
        <v>136300</v>
      </c>
      <c r="J142" s="54" t="n">
        <f aca="false">J136+J141</f>
        <v>138796</v>
      </c>
      <c r="K142" s="54" t="n">
        <f aca="false">K136+K141</f>
        <v>145925</v>
      </c>
      <c r="L142" s="54" t="n">
        <f aca="false">L136+L141</f>
        <v>151750</v>
      </c>
      <c r="M142" s="54" t="n">
        <f aca="false">M136+M141</f>
        <v>159740</v>
      </c>
    </row>
    <row r="144" customFormat="false" ht="13.8" hidden="false" customHeight="false" outlineLevel="0" collapsed="false">
      <c r="D144" s="63" t="s">
        <v>144</v>
      </c>
      <c r="E144" s="63"/>
      <c r="F144" s="63"/>
      <c r="G144" s="63"/>
      <c r="H144" s="63"/>
      <c r="I144" s="63"/>
      <c r="J144" s="63"/>
      <c r="K144" s="63"/>
      <c r="L144" s="63"/>
      <c r="M144" s="63"/>
    </row>
    <row r="145" customFormat="false" ht="14.45" hidden="false" customHeight="false" outlineLevel="0" collapsed="false">
      <c r="D145" s="49" t="s">
        <v>20</v>
      </c>
      <c r="E145" s="49" t="s">
        <v>21</v>
      </c>
      <c r="F145" s="49" t="s">
        <v>22</v>
      </c>
      <c r="G145" s="49" t="s">
        <v>1</v>
      </c>
      <c r="H145" s="49" t="s">
        <v>2</v>
      </c>
      <c r="I145" s="49" t="s">
        <v>3</v>
      </c>
      <c r="J145" s="49" t="s">
        <v>4</v>
      </c>
      <c r="K145" s="49" t="s">
        <v>5</v>
      </c>
      <c r="L145" s="49" t="s">
        <v>6</v>
      </c>
      <c r="M145" s="49" t="s">
        <v>7</v>
      </c>
    </row>
    <row r="146" customFormat="false" ht="13.8" hidden="false" customHeight="false" outlineLevel="0" collapsed="false">
      <c r="A146" s="45" t="n">
        <v>2</v>
      </c>
      <c r="B146" s="45" t="n">
        <v>2</v>
      </c>
      <c r="D146" s="75" t="s">
        <v>145</v>
      </c>
      <c r="E146" s="51" t="n">
        <v>630</v>
      </c>
      <c r="F146" s="51" t="s">
        <v>105</v>
      </c>
      <c r="G146" s="52" t="n">
        <v>19300</v>
      </c>
      <c r="H146" s="52" t="n">
        <v>57.39</v>
      </c>
      <c r="I146" s="52" t="n">
        <v>0</v>
      </c>
      <c r="J146" s="52" t="n">
        <v>2850</v>
      </c>
      <c r="K146" s="52" t="n">
        <v>2850</v>
      </c>
      <c r="L146" s="52" t="n">
        <f aca="false">K146</f>
        <v>2850</v>
      </c>
      <c r="M146" s="52" t="n">
        <f aca="false">L146</f>
        <v>2850</v>
      </c>
    </row>
    <row r="147" customFormat="false" ht="13.8" hidden="false" customHeight="false" outlineLevel="0" collapsed="false">
      <c r="A147" s="45" t="n">
        <v>2</v>
      </c>
      <c r="B147" s="45" t="n">
        <v>2</v>
      </c>
      <c r="D147" s="75"/>
      <c r="E147" s="51" t="n">
        <v>640</v>
      </c>
      <c r="F147" s="51" t="s">
        <v>106</v>
      </c>
      <c r="G147" s="52" t="n">
        <v>1162</v>
      </c>
      <c r="H147" s="52" t="n">
        <v>1029.2</v>
      </c>
      <c r="I147" s="52" t="n">
        <v>1000</v>
      </c>
      <c r="J147" s="52" t="n">
        <v>564</v>
      </c>
      <c r="K147" s="52" t="n">
        <v>600</v>
      </c>
      <c r="L147" s="52" t="n">
        <f aca="false">K147</f>
        <v>600</v>
      </c>
      <c r="M147" s="52" t="n">
        <f aca="false">L147</f>
        <v>600</v>
      </c>
    </row>
    <row r="148" customFormat="false" ht="13.8" hidden="false" customHeight="false" outlineLevel="0" collapsed="false">
      <c r="A148" s="45" t="n">
        <v>2</v>
      </c>
      <c r="B148" s="45" t="n">
        <v>2</v>
      </c>
      <c r="D148" s="75"/>
      <c r="E148" s="51" t="s">
        <v>41</v>
      </c>
      <c r="F148" s="51" t="s">
        <v>9</v>
      </c>
      <c r="G148" s="52" t="n">
        <f aca="false">437444.92-G152</f>
        <v>360711.56</v>
      </c>
      <c r="H148" s="52" t="n">
        <f aca="false">464942.5-H152</f>
        <v>394063.5</v>
      </c>
      <c r="I148" s="52" t="n">
        <v>415330</v>
      </c>
      <c r="J148" s="93" t="n">
        <v>445625</v>
      </c>
      <c r="K148" s="52" t="n">
        <v>445625</v>
      </c>
      <c r="L148" s="52" t="n">
        <f aca="false">K148</f>
        <v>445625</v>
      </c>
      <c r="M148" s="52" t="n">
        <f aca="false">L148</f>
        <v>445625</v>
      </c>
    </row>
    <row r="149" customFormat="false" ht="13.8" hidden="false" customHeight="false" outlineLevel="0" collapsed="false">
      <c r="A149" s="45" t="n">
        <v>2</v>
      </c>
      <c r="B149" s="45" t="n">
        <v>2</v>
      </c>
      <c r="D149" s="86" t="s">
        <v>8</v>
      </c>
      <c r="E149" s="87" t="n">
        <v>111</v>
      </c>
      <c r="F149" s="87" t="s">
        <v>127</v>
      </c>
      <c r="G149" s="88" t="n">
        <f aca="false">SUM(G146:G148)</f>
        <v>381173.56</v>
      </c>
      <c r="H149" s="88" t="n">
        <f aca="false">SUM(H146:H148)</f>
        <v>395150.09</v>
      </c>
      <c r="I149" s="88" t="n">
        <f aca="false">SUM(I146:I148)</f>
        <v>416330</v>
      </c>
      <c r="J149" s="88" t="n">
        <f aca="false">SUM(J146:J148)</f>
        <v>449039</v>
      </c>
      <c r="K149" s="88" t="n">
        <f aca="false">SUM(K146:K148)</f>
        <v>449075</v>
      </c>
      <c r="L149" s="88" t="n">
        <f aca="false">SUM(L146:L148)</f>
        <v>449075</v>
      </c>
      <c r="M149" s="88" t="n">
        <f aca="false">SUM(M146:M148)</f>
        <v>449075</v>
      </c>
    </row>
    <row r="150" customFormat="false" ht="13.8" hidden="false" customHeight="false" outlineLevel="0" collapsed="false">
      <c r="A150" s="45" t="n">
        <v>2</v>
      </c>
      <c r="B150" s="45" t="n">
        <v>2</v>
      </c>
      <c r="D150" s="75" t="s">
        <v>145</v>
      </c>
      <c r="E150" s="51" t="n">
        <v>630</v>
      </c>
      <c r="F150" s="51" t="s">
        <v>105</v>
      </c>
      <c r="G150" s="52" t="n">
        <v>10831.57</v>
      </c>
      <c r="H150" s="52" t="n">
        <v>3257.43</v>
      </c>
      <c r="I150" s="52" t="n">
        <v>3356</v>
      </c>
      <c r="J150" s="52" t="n">
        <v>2834</v>
      </c>
      <c r="K150" s="52" t="n">
        <v>2800</v>
      </c>
      <c r="L150" s="52" t="n">
        <f aca="false">K150</f>
        <v>2800</v>
      </c>
      <c r="M150" s="52" t="n">
        <f aca="false">L150</f>
        <v>2800</v>
      </c>
    </row>
    <row r="151" customFormat="false" ht="13.8" hidden="false" customHeight="false" outlineLevel="0" collapsed="false">
      <c r="A151" s="45" t="n">
        <v>2</v>
      </c>
      <c r="B151" s="45" t="n">
        <v>2</v>
      </c>
      <c r="D151" s="75"/>
      <c r="E151" s="51" t="n">
        <v>640</v>
      </c>
      <c r="F151" s="51" t="s">
        <v>106</v>
      </c>
      <c r="G151" s="52" t="n">
        <v>1048.92</v>
      </c>
      <c r="H151" s="52" t="n">
        <v>893.27</v>
      </c>
      <c r="I151" s="52" t="n">
        <v>900</v>
      </c>
      <c r="J151" s="52" t="n">
        <v>121</v>
      </c>
      <c r="K151" s="52" t="n">
        <v>120</v>
      </c>
      <c r="L151" s="52" t="n">
        <f aca="false">K151</f>
        <v>120</v>
      </c>
      <c r="M151" s="52" t="n">
        <f aca="false">L151</f>
        <v>120</v>
      </c>
    </row>
    <row r="152" customFormat="false" ht="13.8" hidden="false" customHeight="false" outlineLevel="0" collapsed="false">
      <c r="A152" s="45" t="n">
        <v>2</v>
      </c>
      <c r="B152" s="45" t="n">
        <v>2</v>
      </c>
      <c r="D152" s="75"/>
      <c r="E152" s="51" t="s">
        <v>41</v>
      </c>
      <c r="F152" s="51" t="s">
        <v>146</v>
      </c>
      <c r="G152" s="52" t="n">
        <v>76733.36</v>
      </c>
      <c r="H152" s="52" t="n">
        <v>70879</v>
      </c>
      <c r="I152" s="52" t="n">
        <f aca="false">75403+5027</f>
        <v>80430</v>
      </c>
      <c r="J152" s="52" t="n">
        <v>86000</v>
      </c>
      <c r="K152" s="52" t="n">
        <f aca="false">78177+5900</f>
        <v>84077</v>
      </c>
      <c r="L152" s="52" t="n">
        <f aca="false">K152</f>
        <v>84077</v>
      </c>
      <c r="M152" s="52" t="n">
        <f aca="false">L152</f>
        <v>84077</v>
      </c>
    </row>
    <row r="153" customFormat="false" ht="13.8" hidden="false" customHeight="false" outlineLevel="0" collapsed="false">
      <c r="A153" s="45" t="n">
        <v>2</v>
      </c>
      <c r="B153" s="45" t="n">
        <v>2</v>
      </c>
      <c r="D153" s="86" t="s">
        <v>8</v>
      </c>
      <c r="E153" s="87" t="n">
        <v>41</v>
      </c>
      <c r="F153" s="87" t="s">
        <v>10</v>
      </c>
      <c r="G153" s="88" t="n">
        <f aca="false">SUM(G150:G152)</f>
        <v>88613.85</v>
      </c>
      <c r="H153" s="88" t="n">
        <f aca="false">SUM(H150:H152)</f>
        <v>75029.7</v>
      </c>
      <c r="I153" s="88" t="n">
        <f aca="false">SUM(I150:I152)</f>
        <v>84686</v>
      </c>
      <c r="J153" s="88" t="n">
        <f aca="false">SUM(J150:J152)</f>
        <v>88955</v>
      </c>
      <c r="K153" s="88" t="n">
        <f aca="false">SUM(K150:K152)</f>
        <v>86997</v>
      </c>
      <c r="L153" s="88" t="n">
        <f aca="false">SUM(L150:L152)</f>
        <v>86997</v>
      </c>
      <c r="M153" s="88" t="n">
        <f aca="false">SUM(M150:M152)</f>
        <v>86997</v>
      </c>
    </row>
    <row r="154" customFormat="false" ht="13.8" hidden="false" customHeight="false" outlineLevel="0" collapsed="false">
      <c r="A154" s="45" t="n">
        <v>2</v>
      </c>
      <c r="B154" s="45" t="n">
        <v>2</v>
      </c>
      <c r="D154" s="55"/>
      <c r="E154" s="56"/>
      <c r="F154" s="53" t="s">
        <v>18</v>
      </c>
      <c r="G154" s="54" t="n">
        <f aca="false">G149+G153</f>
        <v>469787.41</v>
      </c>
      <c r="H154" s="54" t="n">
        <f aca="false">H149+H153</f>
        <v>470179.79</v>
      </c>
      <c r="I154" s="54" t="n">
        <f aca="false">I149+I153</f>
        <v>501016</v>
      </c>
      <c r="J154" s="54" t="n">
        <f aca="false">J149+J153</f>
        <v>537994</v>
      </c>
      <c r="K154" s="54" t="n">
        <f aca="false">K149+K153</f>
        <v>536072</v>
      </c>
      <c r="L154" s="54" t="n">
        <f aca="false">L149+L153</f>
        <v>536072</v>
      </c>
      <c r="M154" s="54" t="n">
        <f aca="false">M149+M153</f>
        <v>536072</v>
      </c>
    </row>
    <row r="156" customFormat="false" ht="13.8" hidden="false" customHeight="false" outlineLevel="0" collapsed="false">
      <c r="D156" s="63" t="s">
        <v>147</v>
      </c>
      <c r="E156" s="63"/>
      <c r="F156" s="63"/>
      <c r="G156" s="63"/>
      <c r="H156" s="63"/>
      <c r="I156" s="63"/>
      <c r="J156" s="63"/>
      <c r="K156" s="63"/>
      <c r="L156" s="63"/>
      <c r="M156" s="63"/>
    </row>
    <row r="157" customFormat="false" ht="14.45" hidden="false" customHeight="false" outlineLevel="0" collapsed="false">
      <c r="D157" s="49" t="s">
        <v>20</v>
      </c>
      <c r="E157" s="49" t="s">
        <v>21</v>
      </c>
      <c r="F157" s="49" t="s">
        <v>22</v>
      </c>
      <c r="G157" s="49" t="s">
        <v>1</v>
      </c>
      <c r="H157" s="49" t="s">
        <v>2</v>
      </c>
      <c r="I157" s="49" t="s">
        <v>3</v>
      </c>
      <c r="J157" s="49" t="s">
        <v>4</v>
      </c>
      <c r="K157" s="49" t="s">
        <v>5</v>
      </c>
      <c r="L157" s="49" t="s">
        <v>6</v>
      </c>
      <c r="M157" s="49" t="s">
        <v>7</v>
      </c>
    </row>
    <row r="158" customFormat="false" ht="13.8" hidden="false" customHeight="false" outlineLevel="0" collapsed="false">
      <c r="A158" s="45" t="n">
        <v>2</v>
      </c>
      <c r="B158" s="45" t="n">
        <v>3</v>
      </c>
      <c r="D158" s="75" t="s">
        <v>148</v>
      </c>
      <c r="E158" s="51" t="n">
        <v>610</v>
      </c>
      <c r="F158" s="51" t="s">
        <v>103</v>
      </c>
      <c r="G158" s="52" t="n">
        <v>1745</v>
      </c>
      <c r="H158" s="52" t="n">
        <v>1062</v>
      </c>
      <c r="I158" s="52" t="n">
        <v>0</v>
      </c>
      <c r="J158" s="52" t="n">
        <v>0</v>
      </c>
      <c r="K158" s="52" t="n">
        <f aca="false">J158</f>
        <v>0</v>
      </c>
      <c r="L158" s="52" t="n">
        <f aca="false">K158</f>
        <v>0</v>
      </c>
      <c r="M158" s="52" t="n">
        <f aca="false">L158</f>
        <v>0</v>
      </c>
    </row>
    <row r="159" customFormat="false" ht="13.8" hidden="false" customHeight="false" outlineLevel="0" collapsed="false">
      <c r="A159" s="45" t="n">
        <v>2</v>
      </c>
      <c r="B159" s="45" t="n">
        <v>3</v>
      </c>
      <c r="D159" s="75"/>
      <c r="E159" s="51" t="n">
        <v>630</v>
      </c>
      <c r="F159" s="51" t="s">
        <v>105</v>
      </c>
      <c r="G159" s="52" t="n">
        <v>0</v>
      </c>
      <c r="H159" s="52" t="n">
        <v>0</v>
      </c>
      <c r="I159" s="52" t="n">
        <v>720</v>
      </c>
      <c r="J159" s="52" t="n">
        <v>781</v>
      </c>
      <c r="K159" s="52" t="n">
        <v>780</v>
      </c>
      <c r="L159" s="52" t="n">
        <f aca="false">K159</f>
        <v>780</v>
      </c>
      <c r="M159" s="52" t="n">
        <f aca="false">L159</f>
        <v>780</v>
      </c>
    </row>
    <row r="160" customFormat="false" ht="13.8" hidden="false" customHeight="false" outlineLevel="0" collapsed="false">
      <c r="A160" s="45" t="n">
        <v>2</v>
      </c>
      <c r="B160" s="45" t="n">
        <v>3</v>
      </c>
      <c r="D160" s="86" t="s">
        <v>8</v>
      </c>
      <c r="E160" s="87" t="n">
        <v>111</v>
      </c>
      <c r="F160" s="87" t="s">
        <v>127</v>
      </c>
      <c r="G160" s="88" t="n">
        <f aca="false">SUM(G158:G159)</f>
        <v>1745</v>
      </c>
      <c r="H160" s="88" t="n">
        <f aca="false">SUM(H158:H159)</f>
        <v>1062</v>
      </c>
      <c r="I160" s="88" t="n">
        <f aca="false">SUM(I158:I159)</f>
        <v>720</v>
      </c>
      <c r="J160" s="88" t="n">
        <f aca="false">SUM(J158:J159)</f>
        <v>781</v>
      </c>
      <c r="K160" s="88" t="n">
        <f aca="false">SUM(K158:K159)</f>
        <v>780</v>
      </c>
      <c r="L160" s="88" t="n">
        <f aca="false">SUM(L158:L159)</f>
        <v>780</v>
      </c>
      <c r="M160" s="88" t="n">
        <f aca="false">SUM(M158:M159)</f>
        <v>780</v>
      </c>
    </row>
    <row r="161" customFormat="false" ht="13.8" hidden="false" customHeight="false" outlineLevel="0" collapsed="false">
      <c r="A161" s="45" t="n">
        <v>2</v>
      </c>
      <c r="B161" s="45" t="n">
        <v>3</v>
      </c>
      <c r="D161" s="66" t="s">
        <v>148</v>
      </c>
      <c r="E161" s="51" t="n">
        <v>610</v>
      </c>
      <c r="F161" s="51" t="s">
        <v>103</v>
      </c>
      <c r="G161" s="52" t="n">
        <v>21516</v>
      </c>
      <c r="H161" s="52" t="n">
        <v>13010.75</v>
      </c>
      <c r="I161" s="52" t="n">
        <v>5794</v>
      </c>
      <c r="J161" s="52" t="n">
        <v>4183</v>
      </c>
      <c r="K161" s="52" t="n">
        <v>5240</v>
      </c>
      <c r="L161" s="52" t="n">
        <v>5447</v>
      </c>
      <c r="M161" s="52" t="n">
        <v>5663</v>
      </c>
    </row>
    <row r="162" customFormat="false" ht="13.8" hidden="false" customHeight="false" outlineLevel="0" collapsed="false">
      <c r="A162" s="45" t="n">
        <v>2</v>
      </c>
      <c r="B162" s="45" t="n">
        <v>3</v>
      </c>
      <c r="D162" s="66"/>
      <c r="E162" s="51" t="n">
        <v>620</v>
      </c>
      <c r="F162" s="51" t="s">
        <v>104</v>
      </c>
      <c r="G162" s="52" t="n">
        <v>9113.81</v>
      </c>
      <c r="H162" s="52" t="n">
        <v>6167.85</v>
      </c>
      <c r="I162" s="52" t="n">
        <v>6135</v>
      </c>
      <c r="J162" s="52" t="n">
        <v>4394</v>
      </c>
      <c r="K162" s="52" t="n">
        <v>5120</v>
      </c>
      <c r="L162" s="52" t="n">
        <v>5181</v>
      </c>
      <c r="M162" s="52" t="n">
        <v>5248</v>
      </c>
    </row>
    <row r="163" customFormat="false" ht="13.8" hidden="false" customHeight="false" outlineLevel="0" collapsed="false">
      <c r="A163" s="45" t="n">
        <v>2</v>
      </c>
      <c r="B163" s="45" t="n">
        <v>3</v>
      </c>
      <c r="D163" s="66"/>
      <c r="E163" s="51" t="n">
        <v>630</v>
      </c>
      <c r="F163" s="51" t="s">
        <v>105</v>
      </c>
      <c r="G163" s="52" t="n">
        <v>9275.85</v>
      </c>
      <c r="H163" s="52" t="n">
        <v>8536.38</v>
      </c>
      <c r="I163" s="52" t="n">
        <v>17595</v>
      </c>
      <c r="J163" s="52" t="n">
        <v>11720</v>
      </c>
      <c r="K163" s="52" t="n">
        <f aca="false">10911+3200+6023+1337</f>
        <v>21471</v>
      </c>
      <c r="L163" s="52" t="n">
        <f aca="false">K163</f>
        <v>21471</v>
      </c>
      <c r="M163" s="52" t="n">
        <f aca="false">L163</f>
        <v>21471</v>
      </c>
    </row>
    <row r="164" customFormat="false" ht="13.8" hidden="false" customHeight="false" outlineLevel="0" collapsed="false">
      <c r="A164" s="45" t="n">
        <v>2</v>
      </c>
      <c r="B164" s="45" t="n">
        <v>3</v>
      </c>
      <c r="D164" s="66"/>
      <c r="E164" s="51" t="n">
        <v>640</v>
      </c>
      <c r="F164" s="51" t="s">
        <v>106</v>
      </c>
      <c r="G164" s="52" t="n">
        <v>0</v>
      </c>
      <c r="H164" s="52" t="n">
        <v>1226.17</v>
      </c>
      <c r="I164" s="52" t="n">
        <v>2500</v>
      </c>
      <c r="J164" s="52" t="n">
        <v>1596</v>
      </c>
      <c r="K164" s="52" t="n">
        <v>1451</v>
      </c>
      <c r="L164" s="52" t="n">
        <f aca="false">K164</f>
        <v>1451</v>
      </c>
      <c r="M164" s="52" t="n">
        <f aca="false">L164</f>
        <v>1451</v>
      </c>
    </row>
    <row r="165" customFormat="false" ht="13.8" hidden="false" customHeight="false" outlineLevel="0" collapsed="false">
      <c r="A165" s="45" t="n">
        <v>2</v>
      </c>
      <c r="B165" s="45" t="n">
        <v>3</v>
      </c>
      <c r="D165" s="86" t="s">
        <v>8</v>
      </c>
      <c r="E165" s="87" t="n">
        <v>41</v>
      </c>
      <c r="F165" s="87" t="s">
        <v>10</v>
      </c>
      <c r="G165" s="88" t="n">
        <f aca="false">SUM(G161:G164)</f>
        <v>39905.66</v>
      </c>
      <c r="H165" s="88" t="n">
        <f aca="false">SUM(H161:H164)</f>
        <v>28941.15</v>
      </c>
      <c r="I165" s="88" t="n">
        <f aca="false">SUM(I161:I164)</f>
        <v>32024</v>
      </c>
      <c r="J165" s="88" t="n">
        <f aca="false">SUM(J161:J164)</f>
        <v>21893</v>
      </c>
      <c r="K165" s="88" t="n">
        <f aca="false">SUM(K161:K164)</f>
        <v>33282</v>
      </c>
      <c r="L165" s="88" t="n">
        <f aca="false">SUM(L161:L164)</f>
        <v>33550</v>
      </c>
      <c r="M165" s="88" t="n">
        <f aca="false">SUM(M161:M164)</f>
        <v>33833</v>
      </c>
    </row>
    <row r="166" customFormat="false" ht="13.8" hidden="false" customHeight="false" outlineLevel="0" collapsed="false">
      <c r="A166" s="45" t="n">
        <v>2</v>
      </c>
      <c r="B166" s="45" t="n">
        <v>3</v>
      </c>
      <c r="D166" s="55"/>
      <c r="E166" s="56"/>
      <c r="F166" s="53" t="s">
        <v>18</v>
      </c>
      <c r="G166" s="54" t="n">
        <f aca="false">G160+G165</f>
        <v>41650.66</v>
      </c>
      <c r="H166" s="54" t="n">
        <f aca="false">H160+H165</f>
        <v>30003.15</v>
      </c>
      <c r="I166" s="54" t="n">
        <f aca="false">I160+I165</f>
        <v>32744</v>
      </c>
      <c r="J166" s="54" t="n">
        <f aca="false">J160+J165</f>
        <v>22674</v>
      </c>
      <c r="K166" s="54" t="n">
        <f aca="false">K160+K165</f>
        <v>34062</v>
      </c>
      <c r="L166" s="54" t="n">
        <f aca="false">L160+L165</f>
        <v>34330</v>
      </c>
      <c r="M166" s="54" t="n">
        <f aca="false">M160+M165</f>
        <v>34613</v>
      </c>
    </row>
    <row r="168" customFormat="false" ht="13.8" hidden="false" customHeight="false" outlineLevel="0" collapsed="false">
      <c r="D168" s="57" t="s">
        <v>149</v>
      </c>
      <c r="E168" s="57"/>
      <c r="F168" s="57"/>
      <c r="G168" s="57"/>
      <c r="H168" s="57"/>
      <c r="I168" s="57"/>
      <c r="J168" s="57"/>
      <c r="K168" s="57"/>
      <c r="L168" s="57"/>
      <c r="M168" s="57"/>
    </row>
    <row r="169" customFormat="false" ht="14.45" hidden="false" customHeight="false" outlineLevel="0" collapsed="false">
      <c r="D169" s="48"/>
      <c r="E169" s="48"/>
      <c r="F169" s="48"/>
      <c r="G169" s="49" t="s">
        <v>1</v>
      </c>
      <c r="H169" s="49" t="s">
        <v>2</v>
      </c>
      <c r="I169" s="49" t="s">
        <v>3</v>
      </c>
      <c r="J169" s="49" t="s">
        <v>4</v>
      </c>
      <c r="K169" s="49" t="s">
        <v>5</v>
      </c>
      <c r="L169" s="49" t="s">
        <v>6</v>
      </c>
      <c r="M169" s="49" t="s">
        <v>7</v>
      </c>
    </row>
    <row r="170" customFormat="false" ht="13.8" hidden="false" customHeight="false" outlineLevel="0" collapsed="false">
      <c r="A170" s="45" t="n">
        <v>3</v>
      </c>
      <c r="D170" s="58" t="s">
        <v>8</v>
      </c>
      <c r="E170" s="59" t="n">
        <v>41</v>
      </c>
      <c r="F170" s="59" t="s">
        <v>10</v>
      </c>
      <c r="G170" s="60" t="n">
        <f aca="false">G179+G191</f>
        <v>24885.67</v>
      </c>
      <c r="H170" s="60" t="n">
        <f aca="false">H179+H191</f>
        <v>33988.25</v>
      </c>
      <c r="I170" s="60" t="n">
        <f aca="false">I179+I191</f>
        <v>38460</v>
      </c>
      <c r="J170" s="60" t="n">
        <f aca="false">J179+J191</f>
        <v>52095</v>
      </c>
      <c r="K170" s="60" t="n">
        <f aca="false">K179+K191</f>
        <v>47441</v>
      </c>
      <c r="L170" s="60" t="n">
        <f aca="false">L179+L191</f>
        <v>47724</v>
      </c>
      <c r="M170" s="60" t="n">
        <f aca="false">M179+M191</f>
        <v>48292</v>
      </c>
    </row>
    <row r="171" customFormat="false" ht="13.8" hidden="false" customHeight="false" outlineLevel="0" collapsed="false">
      <c r="A171" s="45" t="n">
        <v>3</v>
      </c>
      <c r="D171" s="55"/>
      <c r="E171" s="56"/>
      <c r="F171" s="61" t="s">
        <v>18</v>
      </c>
      <c r="G171" s="62" t="n">
        <f aca="false">SUM(G170:G170)</f>
        <v>24885.67</v>
      </c>
      <c r="H171" s="62" t="n">
        <f aca="false">SUM(H170:H170)</f>
        <v>33988.25</v>
      </c>
      <c r="I171" s="62" t="n">
        <f aca="false">SUM(I170:I170)</f>
        <v>38460</v>
      </c>
      <c r="J171" s="62" t="n">
        <f aca="false">SUM(J170:J170)</f>
        <v>52095</v>
      </c>
      <c r="K171" s="62" t="n">
        <f aca="false">SUM(K170:K170)</f>
        <v>47441</v>
      </c>
      <c r="L171" s="62" t="n">
        <f aca="false">SUM(L170:L170)</f>
        <v>47724</v>
      </c>
      <c r="M171" s="62" t="n">
        <f aca="false">SUM(M170:M170)</f>
        <v>48292</v>
      </c>
    </row>
    <row r="173" customFormat="false" ht="13.8" hidden="false" customHeight="false" outlineLevel="0" collapsed="false">
      <c r="D173" s="65" t="s">
        <v>150</v>
      </c>
      <c r="E173" s="65"/>
      <c r="F173" s="65"/>
      <c r="G173" s="65"/>
      <c r="H173" s="65"/>
      <c r="I173" s="65"/>
      <c r="J173" s="65"/>
      <c r="K173" s="65"/>
      <c r="L173" s="65"/>
      <c r="M173" s="65"/>
    </row>
    <row r="174" customFormat="false" ht="14.45" hidden="false" customHeight="false" outlineLevel="0" collapsed="false">
      <c r="D174" s="49" t="s">
        <v>20</v>
      </c>
      <c r="E174" s="49" t="s">
        <v>21</v>
      </c>
      <c r="F174" s="49" t="s">
        <v>22</v>
      </c>
      <c r="G174" s="49" t="s">
        <v>1</v>
      </c>
      <c r="H174" s="49" t="s">
        <v>2</v>
      </c>
      <c r="I174" s="49" t="s">
        <v>3</v>
      </c>
      <c r="J174" s="49" t="s">
        <v>4</v>
      </c>
      <c r="K174" s="49" t="s">
        <v>5</v>
      </c>
      <c r="L174" s="49" t="s">
        <v>6</v>
      </c>
      <c r="M174" s="49" t="s">
        <v>7</v>
      </c>
    </row>
    <row r="175" customFormat="false" ht="13.8" hidden="false" customHeight="false" outlineLevel="0" collapsed="false">
      <c r="A175" s="45" t="n">
        <v>3</v>
      </c>
      <c r="B175" s="45" t="n">
        <v>1</v>
      </c>
      <c r="D175" s="66" t="s">
        <v>151</v>
      </c>
      <c r="E175" s="51" t="n">
        <v>610</v>
      </c>
      <c r="F175" s="51" t="s">
        <v>103</v>
      </c>
      <c r="G175" s="52" t="n">
        <v>8707.65</v>
      </c>
      <c r="H175" s="52" t="n">
        <v>5654.13</v>
      </c>
      <c r="I175" s="52" t="n">
        <v>9687</v>
      </c>
      <c r="J175" s="52" t="n">
        <v>10122</v>
      </c>
      <c r="K175" s="52" t="n">
        <v>10555</v>
      </c>
      <c r="L175" s="52" t="n">
        <v>10716</v>
      </c>
      <c r="M175" s="52" t="n">
        <v>11125</v>
      </c>
    </row>
    <row r="176" customFormat="false" ht="13.8" hidden="false" customHeight="false" outlineLevel="0" collapsed="false">
      <c r="A176" s="45" t="n">
        <v>3</v>
      </c>
      <c r="B176" s="45" t="n">
        <v>1</v>
      </c>
      <c r="D176" s="66"/>
      <c r="E176" s="51" t="n">
        <v>620</v>
      </c>
      <c r="F176" s="51" t="s">
        <v>104</v>
      </c>
      <c r="G176" s="52" t="n">
        <v>2768.42</v>
      </c>
      <c r="H176" s="52" t="n">
        <v>1915.86</v>
      </c>
      <c r="I176" s="52" t="n">
        <v>3353</v>
      </c>
      <c r="J176" s="52" t="n">
        <v>3693</v>
      </c>
      <c r="K176" s="52" t="n">
        <v>3656</v>
      </c>
      <c r="L176" s="52" t="n">
        <v>3745</v>
      </c>
      <c r="M176" s="52" t="n">
        <v>3889</v>
      </c>
    </row>
    <row r="177" customFormat="false" ht="13.8" hidden="false" customHeight="false" outlineLevel="0" collapsed="false">
      <c r="A177" s="45" t="n">
        <v>3</v>
      </c>
      <c r="B177" s="45" t="n">
        <v>1</v>
      </c>
      <c r="D177" s="66"/>
      <c r="E177" s="51" t="n">
        <v>630</v>
      </c>
      <c r="F177" s="51" t="s">
        <v>105</v>
      </c>
      <c r="G177" s="52" t="n">
        <v>10459.08</v>
      </c>
      <c r="H177" s="52" t="n">
        <v>25980.46</v>
      </c>
      <c r="I177" s="52" t="n">
        <v>24920</v>
      </c>
      <c r="J177" s="52" t="n">
        <v>36145</v>
      </c>
      <c r="K177" s="52" t="n">
        <f aca="false">28450+780+3500</f>
        <v>32730</v>
      </c>
      <c r="L177" s="52" t="n">
        <f aca="false">28450+813+3500</f>
        <v>32763</v>
      </c>
      <c r="M177" s="52" t="n">
        <f aca="false">28450+828+3500</f>
        <v>32778</v>
      </c>
    </row>
    <row r="178" customFormat="false" ht="13.8" hidden="false" customHeight="false" outlineLevel="0" collapsed="false">
      <c r="A178" s="45" t="n">
        <v>3</v>
      </c>
      <c r="B178" s="45" t="n">
        <v>1</v>
      </c>
      <c r="D178" s="66"/>
      <c r="E178" s="51" t="n">
        <v>640</v>
      </c>
      <c r="F178" s="51" t="s">
        <v>106</v>
      </c>
      <c r="G178" s="52" t="n">
        <v>0</v>
      </c>
      <c r="H178" s="52" t="n">
        <v>221.7</v>
      </c>
      <c r="I178" s="52" t="n">
        <v>0</v>
      </c>
      <c r="J178" s="52" t="n">
        <v>1767</v>
      </c>
      <c r="K178" s="52" t="n">
        <v>0</v>
      </c>
      <c r="L178" s="52" t="n">
        <v>0</v>
      </c>
      <c r="M178" s="52" t="n">
        <v>0</v>
      </c>
    </row>
    <row r="179" customFormat="false" ht="13.8" hidden="false" customHeight="false" outlineLevel="0" collapsed="false">
      <c r="A179" s="45" t="n">
        <v>3</v>
      </c>
      <c r="B179" s="45" t="n">
        <v>1</v>
      </c>
      <c r="D179" s="67" t="s">
        <v>8</v>
      </c>
      <c r="E179" s="53" t="n">
        <v>41</v>
      </c>
      <c r="F179" s="53" t="s">
        <v>10</v>
      </c>
      <c r="G179" s="54" t="n">
        <f aca="false">SUM(G175:G178)</f>
        <v>21935.15</v>
      </c>
      <c r="H179" s="54" t="n">
        <f aca="false">SUM(H175:H178)</f>
        <v>33772.15</v>
      </c>
      <c r="I179" s="54" t="n">
        <f aca="false">SUM(I175:I178)</f>
        <v>37960</v>
      </c>
      <c r="J179" s="54" t="n">
        <f aca="false">SUM(J175:J178)</f>
        <v>51727</v>
      </c>
      <c r="K179" s="54" t="n">
        <f aca="false">SUM(K175:K178)</f>
        <v>46941</v>
      </c>
      <c r="L179" s="54" t="n">
        <f aca="false">SUM(L175:L178)</f>
        <v>47224</v>
      </c>
      <c r="M179" s="54" t="n">
        <f aca="false">SUM(M175:M178)</f>
        <v>47792</v>
      </c>
    </row>
    <row r="181" customFormat="false" ht="13.8" hidden="false" customHeight="false" outlineLevel="0" collapsed="false">
      <c r="E181" s="76" t="s">
        <v>43</v>
      </c>
      <c r="F181" s="55" t="s">
        <v>47</v>
      </c>
      <c r="G181" s="77" t="n">
        <v>2454.02</v>
      </c>
      <c r="H181" s="77" t="n">
        <v>8916.85</v>
      </c>
      <c r="I181" s="77" t="n">
        <v>9000</v>
      </c>
      <c r="J181" s="77" t="n">
        <v>1139</v>
      </c>
      <c r="K181" s="77" t="n">
        <v>1140</v>
      </c>
      <c r="L181" s="77" t="n">
        <f aca="false">K181</f>
        <v>1140</v>
      </c>
      <c r="M181" s="78" t="n">
        <f aca="false">L181</f>
        <v>1140</v>
      </c>
    </row>
    <row r="182" customFormat="false" ht="13.8" hidden="false" customHeight="false" outlineLevel="0" collapsed="false">
      <c r="E182" s="79"/>
      <c r="F182" s="97" t="s">
        <v>120</v>
      </c>
      <c r="G182" s="98" t="n">
        <v>1099.44</v>
      </c>
      <c r="H182" s="98" t="n">
        <v>769</v>
      </c>
      <c r="I182" s="98" t="n">
        <v>770</v>
      </c>
      <c r="J182" s="98" t="n">
        <v>3672</v>
      </c>
      <c r="K182" s="98" t="n">
        <v>3700</v>
      </c>
      <c r="L182" s="80" t="n">
        <f aca="false">K182</f>
        <v>3700</v>
      </c>
      <c r="M182" s="81" t="n">
        <f aca="false">L182</f>
        <v>3700</v>
      </c>
    </row>
    <row r="183" customFormat="false" ht="13.8" hidden="false" customHeight="false" outlineLevel="0" collapsed="false">
      <c r="E183" s="79"/>
      <c r="F183" s="90" t="s">
        <v>152</v>
      </c>
      <c r="G183" s="80" t="n">
        <v>206.87</v>
      </c>
      <c r="H183" s="80" t="n">
        <v>11900</v>
      </c>
      <c r="I183" s="80" t="n">
        <v>10000</v>
      </c>
      <c r="J183" s="80" t="n">
        <v>18645</v>
      </c>
      <c r="K183" s="80" t="n">
        <v>10000</v>
      </c>
      <c r="L183" s="80" t="n">
        <f aca="false">K183</f>
        <v>10000</v>
      </c>
      <c r="M183" s="81" t="n">
        <f aca="false">L183</f>
        <v>10000</v>
      </c>
    </row>
    <row r="184" customFormat="false" ht="13.8" hidden="false" customHeight="false" outlineLevel="0" collapsed="false">
      <c r="E184" s="79"/>
      <c r="F184" s="90" t="s">
        <v>153</v>
      </c>
      <c r="G184" s="80"/>
      <c r="H184" s="80"/>
      <c r="I184" s="80"/>
      <c r="J184" s="80" t="n">
        <v>3457</v>
      </c>
      <c r="K184" s="80" t="n">
        <v>3500</v>
      </c>
      <c r="L184" s="80" t="n">
        <f aca="false">K184</f>
        <v>3500</v>
      </c>
      <c r="M184" s="81" t="n">
        <f aca="false">L184</f>
        <v>3500</v>
      </c>
    </row>
    <row r="185" customFormat="false" ht="13.8" hidden="false" customHeight="false" outlineLevel="0" collapsed="false">
      <c r="E185" s="79"/>
      <c r="F185" s="45" t="s">
        <v>154</v>
      </c>
      <c r="G185" s="80" t="n">
        <v>2201.9</v>
      </c>
      <c r="H185" s="80" t="n">
        <v>769.54</v>
      </c>
      <c r="I185" s="80" t="n">
        <v>1440</v>
      </c>
      <c r="J185" s="80" t="n">
        <v>1317</v>
      </c>
      <c r="K185" s="80" t="n">
        <v>1300</v>
      </c>
      <c r="L185" s="80" t="n">
        <f aca="false">K185</f>
        <v>1300</v>
      </c>
      <c r="M185" s="81" t="n">
        <f aca="false">L185</f>
        <v>1300</v>
      </c>
    </row>
    <row r="186" customFormat="false" ht="13.8" hidden="false" customHeight="false" outlineLevel="0" collapsed="false">
      <c r="E186" s="82"/>
      <c r="F186" s="83" t="s">
        <v>155</v>
      </c>
      <c r="G186" s="84" t="n">
        <v>1278.06</v>
      </c>
      <c r="H186" s="84" t="n">
        <v>1307.94</v>
      </c>
      <c r="I186" s="84" t="n">
        <v>1300</v>
      </c>
      <c r="J186" s="84" t="n">
        <v>2439</v>
      </c>
      <c r="K186" s="84" t="n">
        <v>2450</v>
      </c>
      <c r="L186" s="84" t="n">
        <f aca="false">K186</f>
        <v>2450</v>
      </c>
      <c r="M186" s="85" t="n">
        <f aca="false">L186</f>
        <v>2450</v>
      </c>
    </row>
    <row r="188" customFormat="false" ht="13.8" hidden="false" customHeight="false" outlineLevel="0" collapsed="false">
      <c r="D188" s="65" t="s">
        <v>156</v>
      </c>
      <c r="E188" s="65"/>
      <c r="F188" s="65"/>
      <c r="G188" s="65"/>
      <c r="H188" s="65"/>
      <c r="I188" s="65"/>
      <c r="J188" s="65"/>
      <c r="K188" s="65"/>
      <c r="L188" s="65"/>
      <c r="M188" s="65"/>
    </row>
    <row r="189" customFormat="false" ht="14.45" hidden="false" customHeight="false" outlineLevel="0" collapsed="false">
      <c r="D189" s="49" t="s">
        <v>20</v>
      </c>
      <c r="E189" s="49" t="s">
        <v>21</v>
      </c>
      <c r="F189" s="49" t="s">
        <v>22</v>
      </c>
      <c r="G189" s="49" t="s">
        <v>1</v>
      </c>
      <c r="H189" s="49" t="s">
        <v>2</v>
      </c>
      <c r="I189" s="49" t="s">
        <v>3</v>
      </c>
      <c r="J189" s="49" t="s">
        <v>4</v>
      </c>
      <c r="K189" s="49" t="s">
        <v>5</v>
      </c>
      <c r="L189" s="49" t="s">
        <v>6</v>
      </c>
      <c r="M189" s="49" t="s">
        <v>7</v>
      </c>
    </row>
    <row r="190" customFormat="false" ht="13.8" hidden="false" customHeight="false" outlineLevel="0" collapsed="false">
      <c r="A190" s="45" t="n">
        <v>3</v>
      </c>
      <c r="B190" s="45" t="n">
        <v>2</v>
      </c>
      <c r="D190" s="66" t="s">
        <v>151</v>
      </c>
      <c r="E190" s="51" t="n">
        <v>640</v>
      </c>
      <c r="F190" s="51" t="s">
        <v>106</v>
      </c>
      <c r="G190" s="52" t="n">
        <v>2950.52</v>
      </c>
      <c r="H190" s="52" t="n">
        <v>216.1</v>
      </c>
      <c r="I190" s="52" t="n">
        <v>500</v>
      </c>
      <c r="J190" s="52" t="n">
        <v>368</v>
      </c>
      <c r="K190" s="52" t="n">
        <v>500</v>
      </c>
      <c r="L190" s="52" t="n">
        <f aca="false">K190</f>
        <v>500</v>
      </c>
      <c r="M190" s="52" t="n">
        <f aca="false">L190</f>
        <v>500</v>
      </c>
    </row>
    <row r="191" customFormat="false" ht="13.8" hidden="false" customHeight="false" outlineLevel="0" collapsed="false">
      <c r="A191" s="45" t="n">
        <v>3</v>
      </c>
      <c r="B191" s="45" t="n">
        <v>2</v>
      </c>
      <c r="D191" s="67" t="s">
        <v>8</v>
      </c>
      <c r="E191" s="53" t="n">
        <v>41</v>
      </c>
      <c r="F191" s="53" t="s">
        <v>10</v>
      </c>
      <c r="G191" s="54" t="n">
        <f aca="false">SUM(G190:G190)</f>
        <v>2950.52</v>
      </c>
      <c r="H191" s="54" t="n">
        <f aca="false">SUM(H190:H190)</f>
        <v>216.1</v>
      </c>
      <c r="I191" s="54" t="n">
        <f aca="false">SUM(I190:I190)</f>
        <v>500</v>
      </c>
      <c r="J191" s="54" t="n">
        <f aca="false">SUM(J190:J190)</f>
        <v>368</v>
      </c>
      <c r="K191" s="54" t="n">
        <f aca="false">SUM(K190:K190)</f>
        <v>500</v>
      </c>
      <c r="L191" s="54" t="n">
        <f aca="false">SUM(L190:L190)</f>
        <v>500</v>
      </c>
      <c r="M191" s="54" t="n">
        <f aca="false">SUM(M190:M190)</f>
        <v>500</v>
      </c>
    </row>
    <row r="193" customFormat="false" ht="13.8" hidden="false" customHeight="false" outlineLevel="0" collapsed="false">
      <c r="D193" s="57" t="s">
        <v>157</v>
      </c>
      <c r="E193" s="57"/>
      <c r="F193" s="57"/>
      <c r="G193" s="57"/>
      <c r="H193" s="57"/>
      <c r="I193" s="57"/>
      <c r="J193" s="57"/>
      <c r="K193" s="57"/>
      <c r="L193" s="57"/>
      <c r="M193" s="57"/>
    </row>
    <row r="194" customFormat="false" ht="14.45" hidden="false" customHeight="false" outlineLevel="0" collapsed="false">
      <c r="D194" s="48"/>
      <c r="E194" s="48"/>
      <c r="F194" s="48"/>
      <c r="G194" s="49" t="s">
        <v>1</v>
      </c>
      <c r="H194" s="49" t="s">
        <v>2</v>
      </c>
      <c r="I194" s="49" t="s">
        <v>3</v>
      </c>
      <c r="J194" s="49" t="s">
        <v>4</v>
      </c>
      <c r="K194" s="49" t="s">
        <v>5</v>
      </c>
      <c r="L194" s="49" t="s">
        <v>6</v>
      </c>
      <c r="M194" s="49" t="s">
        <v>7</v>
      </c>
    </row>
    <row r="195" customFormat="false" ht="13.8" hidden="false" customHeight="false" outlineLevel="0" collapsed="false">
      <c r="A195" s="45" t="n">
        <v>4</v>
      </c>
      <c r="D195" s="58" t="s">
        <v>8</v>
      </c>
      <c r="E195" s="59" t="n">
        <v>41</v>
      </c>
      <c r="F195" s="59" t="s">
        <v>10</v>
      </c>
      <c r="G195" s="60" t="n">
        <f aca="false">G201+G206+G214+G219</f>
        <v>31936.9</v>
      </c>
      <c r="H195" s="60" t="n">
        <f aca="false">H201+H206+H214+H219</f>
        <v>52727.26</v>
      </c>
      <c r="I195" s="60" t="n">
        <f aca="false">I201+I206+I214+I219</f>
        <v>59000</v>
      </c>
      <c r="J195" s="60" t="n">
        <f aca="false">J201+J206+J214+J219</f>
        <v>62107</v>
      </c>
      <c r="K195" s="60" t="n">
        <f aca="false">K201+K206+K214+K219</f>
        <v>59000</v>
      </c>
      <c r="L195" s="60" t="n">
        <f aca="false">L201+L206+L214+L219</f>
        <v>59000</v>
      </c>
      <c r="M195" s="60" t="n">
        <f aca="false">M201+M206+M214+M219</f>
        <v>59000</v>
      </c>
    </row>
    <row r="196" customFormat="false" ht="13.8" hidden="false" customHeight="false" outlineLevel="0" collapsed="false">
      <c r="A196" s="45" t="n">
        <v>4</v>
      </c>
      <c r="D196" s="55"/>
      <c r="E196" s="56"/>
      <c r="F196" s="61" t="s">
        <v>18</v>
      </c>
      <c r="G196" s="62" t="n">
        <f aca="false">SUM(G195:G195)</f>
        <v>31936.9</v>
      </c>
      <c r="H196" s="62" t="n">
        <f aca="false">SUM(H195:H195)</f>
        <v>52727.26</v>
      </c>
      <c r="I196" s="62" t="n">
        <f aca="false">SUM(I195:I195)</f>
        <v>59000</v>
      </c>
      <c r="J196" s="62" t="n">
        <f aca="false">SUM(J195:J195)</f>
        <v>62107</v>
      </c>
      <c r="K196" s="62" t="n">
        <f aca="false">SUM(K195:K195)</f>
        <v>59000</v>
      </c>
      <c r="L196" s="62" t="n">
        <f aca="false">SUM(L195:L195)</f>
        <v>59000</v>
      </c>
      <c r="M196" s="62" t="n">
        <f aca="false">SUM(M195:M195)</f>
        <v>59000</v>
      </c>
    </row>
    <row r="198" customFormat="false" ht="13.8" hidden="false" customHeight="false" outlineLevel="0" collapsed="false">
      <c r="D198" s="65" t="s">
        <v>158</v>
      </c>
      <c r="E198" s="65"/>
      <c r="F198" s="65"/>
      <c r="G198" s="65"/>
      <c r="H198" s="65"/>
      <c r="I198" s="65"/>
      <c r="J198" s="65"/>
      <c r="K198" s="65"/>
      <c r="L198" s="65"/>
      <c r="M198" s="65"/>
    </row>
    <row r="199" customFormat="false" ht="14.45" hidden="false" customHeight="false" outlineLevel="0" collapsed="false">
      <c r="D199" s="49" t="s">
        <v>20</v>
      </c>
      <c r="E199" s="49" t="s">
        <v>21</v>
      </c>
      <c r="F199" s="49" t="s">
        <v>22</v>
      </c>
      <c r="G199" s="49" t="s">
        <v>1</v>
      </c>
      <c r="H199" s="49" t="s">
        <v>2</v>
      </c>
      <c r="I199" s="49" t="s">
        <v>3</v>
      </c>
      <c r="J199" s="49" t="s">
        <v>4</v>
      </c>
      <c r="K199" s="49" t="s">
        <v>5</v>
      </c>
      <c r="L199" s="49" t="s">
        <v>6</v>
      </c>
      <c r="M199" s="49" t="s">
        <v>7</v>
      </c>
    </row>
    <row r="200" customFormat="false" ht="13.8" hidden="false" customHeight="false" outlineLevel="0" collapsed="false">
      <c r="A200" s="45" t="n">
        <v>4</v>
      </c>
      <c r="B200" s="45" t="n">
        <v>1</v>
      </c>
      <c r="D200" s="66" t="s">
        <v>159</v>
      </c>
      <c r="E200" s="51" t="n">
        <v>630</v>
      </c>
      <c r="F200" s="51" t="s">
        <v>105</v>
      </c>
      <c r="G200" s="52" t="n">
        <v>27256.16</v>
      </c>
      <c r="H200" s="52" t="n">
        <v>42161.55</v>
      </c>
      <c r="I200" s="52" t="n">
        <v>42000</v>
      </c>
      <c r="J200" s="52" t="n">
        <v>56866</v>
      </c>
      <c r="K200" s="52" t="n">
        <v>57000</v>
      </c>
      <c r="L200" s="52" t="n">
        <f aca="false">K200</f>
        <v>57000</v>
      </c>
      <c r="M200" s="52" t="n">
        <f aca="false">L200</f>
        <v>57000</v>
      </c>
    </row>
    <row r="201" customFormat="false" ht="13.8" hidden="false" customHeight="false" outlineLevel="0" collapsed="false">
      <c r="A201" s="45" t="n">
        <v>4</v>
      </c>
      <c r="B201" s="45" t="n">
        <v>1</v>
      </c>
      <c r="D201" s="67" t="s">
        <v>8</v>
      </c>
      <c r="E201" s="53" t="n">
        <v>41</v>
      </c>
      <c r="F201" s="53" t="s">
        <v>10</v>
      </c>
      <c r="G201" s="54" t="n">
        <f aca="false">SUM(G200:G200)</f>
        <v>27256.16</v>
      </c>
      <c r="H201" s="54" t="n">
        <f aca="false">SUM(H200:H200)</f>
        <v>42161.55</v>
      </c>
      <c r="I201" s="54" t="n">
        <f aca="false">SUM(I200:I200)</f>
        <v>42000</v>
      </c>
      <c r="J201" s="54" t="n">
        <f aca="false">SUM(J200:J200)</f>
        <v>56866</v>
      </c>
      <c r="K201" s="54" t="n">
        <f aca="false">SUM(K200:K200)</f>
        <v>57000</v>
      </c>
      <c r="L201" s="54" t="n">
        <f aca="false">SUM(L200:L200)</f>
        <v>57000</v>
      </c>
      <c r="M201" s="54" t="n">
        <f aca="false">SUM(M200:M200)</f>
        <v>57000</v>
      </c>
    </row>
    <row r="203" customFormat="false" ht="13.8" hidden="false" customHeight="false" outlineLevel="0" collapsed="false">
      <c r="D203" s="65" t="s">
        <v>160</v>
      </c>
      <c r="E203" s="65"/>
      <c r="F203" s="65"/>
      <c r="G203" s="65"/>
      <c r="H203" s="65"/>
      <c r="I203" s="65"/>
      <c r="J203" s="65"/>
      <c r="K203" s="65"/>
      <c r="L203" s="65"/>
      <c r="M203" s="65"/>
    </row>
    <row r="204" customFormat="false" ht="14.45" hidden="false" customHeight="false" outlineLevel="0" collapsed="false">
      <c r="D204" s="49" t="s">
        <v>20</v>
      </c>
      <c r="E204" s="49" t="s">
        <v>21</v>
      </c>
      <c r="F204" s="49" t="s">
        <v>22</v>
      </c>
      <c r="G204" s="49" t="s">
        <v>1</v>
      </c>
      <c r="H204" s="49" t="s">
        <v>2</v>
      </c>
      <c r="I204" s="49" t="s">
        <v>3</v>
      </c>
      <c r="J204" s="49" t="s">
        <v>4</v>
      </c>
      <c r="K204" s="49" t="s">
        <v>5</v>
      </c>
      <c r="L204" s="49" t="s">
        <v>6</v>
      </c>
      <c r="M204" s="49" t="s">
        <v>7</v>
      </c>
    </row>
    <row r="205" customFormat="false" ht="13.8" hidden="false" customHeight="false" outlineLevel="0" collapsed="false">
      <c r="A205" s="45" t="n">
        <v>4</v>
      </c>
      <c r="B205" s="45" t="n">
        <v>2</v>
      </c>
      <c r="D205" s="66" t="s">
        <v>159</v>
      </c>
      <c r="E205" s="51" t="n">
        <v>630</v>
      </c>
      <c r="F205" s="51" t="s">
        <v>105</v>
      </c>
      <c r="G205" s="52" t="n">
        <v>4057.76</v>
      </c>
      <c r="H205" s="52" t="n">
        <v>7965.71</v>
      </c>
      <c r="I205" s="52" t="n">
        <v>15000</v>
      </c>
      <c r="J205" s="52" t="n">
        <v>5241</v>
      </c>
      <c r="K205" s="52" t="n">
        <v>0</v>
      </c>
      <c r="L205" s="52" t="n">
        <f aca="false">K205</f>
        <v>0</v>
      </c>
      <c r="M205" s="52" t="n">
        <f aca="false">L205</f>
        <v>0</v>
      </c>
    </row>
    <row r="206" customFormat="false" ht="13.8" hidden="false" customHeight="false" outlineLevel="0" collapsed="false">
      <c r="A206" s="45" t="n">
        <v>4</v>
      </c>
      <c r="B206" s="45" t="n">
        <v>2</v>
      </c>
      <c r="D206" s="67" t="s">
        <v>8</v>
      </c>
      <c r="E206" s="53" t="n">
        <v>41</v>
      </c>
      <c r="F206" s="53" t="s">
        <v>10</v>
      </c>
      <c r="G206" s="54" t="n">
        <f aca="false">SUM(G205:G205)</f>
        <v>4057.76</v>
      </c>
      <c r="H206" s="54" t="n">
        <f aca="false">SUM(H205:H205)</f>
        <v>7965.71</v>
      </c>
      <c r="I206" s="54" t="n">
        <f aca="false">SUM(I205:I205)</f>
        <v>15000</v>
      </c>
      <c r="J206" s="54" t="n">
        <f aca="false">SUM(J205:J205)</f>
        <v>5241</v>
      </c>
      <c r="K206" s="54" t="n">
        <f aca="false">SUM(K205:K205)</f>
        <v>0</v>
      </c>
      <c r="L206" s="54" t="n">
        <f aca="false">SUM(L205:L205)</f>
        <v>0</v>
      </c>
      <c r="M206" s="54" t="n">
        <f aca="false">SUM(M205:M205)</f>
        <v>0</v>
      </c>
    </row>
    <row r="208" customFormat="false" ht="13.8" hidden="false" customHeight="false" outlineLevel="0" collapsed="false">
      <c r="E208" s="76" t="s">
        <v>43</v>
      </c>
      <c r="F208" s="55" t="s">
        <v>161</v>
      </c>
      <c r="G208" s="77"/>
      <c r="H208" s="77"/>
      <c r="I208" s="77" t="n">
        <v>7000</v>
      </c>
      <c r="J208" s="77" t="n">
        <v>0</v>
      </c>
      <c r="K208" s="77" t="n">
        <v>0</v>
      </c>
      <c r="L208" s="77" t="n">
        <f aca="false">K208</f>
        <v>0</v>
      </c>
      <c r="M208" s="78" t="n">
        <f aca="false">L208</f>
        <v>0</v>
      </c>
    </row>
    <row r="209" customFormat="false" ht="13.8" hidden="false" customHeight="false" outlineLevel="0" collapsed="false">
      <c r="E209" s="82"/>
      <c r="F209" s="83" t="s">
        <v>162</v>
      </c>
      <c r="G209" s="84" t="n">
        <v>2815.76</v>
      </c>
      <c r="H209" s="84" t="n">
        <v>4480.53</v>
      </c>
      <c r="I209" s="84" t="n">
        <v>6000</v>
      </c>
      <c r="J209" s="84" t="n">
        <v>5241</v>
      </c>
      <c r="K209" s="84" t="n">
        <f aca="false">0</f>
        <v>0</v>
      </c>
      <c r="L209" s="84" t="n">
        <f aca="false">K209</f>
        <v>0</v>
      </c>
      <c r="M209" s="85" t="n">
        <f aca="false">L209</f>
        <v>0</v>
      </c>
    </row>
    <row r="211" customFormat="false" ht="13.8" hidden="false" customHeight="false" outlineLevel="0" collapsed="false">
      <c r="D211" s="65" t="s">
        <v>163</v>
      </c>
      <c r="E211" s="65"/>
      <c r="F211" s="65"/>
      <c r="G211" s="65"/>
      <c r="H211" s="65"/>
      <c r="I211" s="65"/>
      <c r="J211" s="65"/>
      <c r="K211" s="65"/>
      <c r="L211" s="65"/>
      <c r="M211" s="65"/>
    </row>
    <row r="212" customFormat="false" ht="14.45" hidden="false" customHeight="false" outlineLevel="0" collapsed="false">
      <c r="D212" s="49" t="s">
        <v>20</v>
      </c>
      <c r="E212" s="49" t="s">
        <v>21</v>
      </c>
      <c r="F212" s="49" t="s">
        <v>22</v>
      </c>
      <c r="G212" s="49" t="s">
        <v>1</v>
      </c>
      <c r="H212" s="49" t="s">
        <v>2</v>
      </c>
      <c r="I212" s="49" t="s">
        <v>3</v>
      </c>
      <c r="J212" s="49" t="s">
        <v>4</v>
      </c>
      <c r="K212" s="49" t="s">
        <v>5</v>
      </c>
      <c r="L212" s="49" t="s">
        <v>6</v>
      </c>
      <c r="M212" s="49" t="s">
        <v>7</v>
      </c>
    </row>
    <row r="213" customFormat="false" ht="13.8" hidden="false" customHeight="false" outlineLevel="0" collapsed="false">
      <c r="A213" s="45" t="n">
        <v>4</v>
      </c>
      <c r="B213" s="45" t="n">
        <v>3</v>
      </c>
      <c r="D213" s="66" t="s">
        <v>159</v>
      </c>
      <c r="E213" s="51" t="n">
        <v>630</v>
      </c>
      <c r="F213" s="51" t="s">
        <v>105</v>
      </c>
      <c r="G213" s="52" t="n">
        <v>0</v>
      </c>
      <c r="H213" s="52" t="n">
        <v>0</v>
      </c>
      <c r="I213" s="52" t="n">
        <v>1000</v>
      </c>
      <c r="J213" s="52" t="n">
        <v>0</v>
      </c>
      <c r="K213" s="52" t="n">
        <f aca="false">I213</f>
        <v>1000</v>
      </c>
      <c r="L213" s="52" t="n">
        <f aca="false">K213</f>
        <v>1000</v>
      </c>
      <c r="M213" s="52" t="n">
        <f aca="false">L213</f>
        <v>1000</v>
      </c>
    </row>
    <row r="214" customFormat="false" ht="13.8" hidden="false" customHeight="false" outlineLevel="0" collapsed="false">
      <c r="A214" s="45" t="n">
        <v>4</v>
      </c>
      <c r="B214" s="45" t="n">
        <v>3</v>
      </c>
      <c r="D214" s="67" t="s">
        <v>8</v>
      </c>
      <c r="E214" s="53" t="n">
        <v>41</v>
      </c>
      <c r="F214" s="53" t="s">
        <v>10</v>
      </c>
      <c r="G214" s="96" t="n">
        <f aca="false">SUM(G213:G213)</f>
        <v>0</v>
      </c>
      <c r="H214" s="54" t="n">
        <f aca="false">SUM(H213:H213)</f>
        <v>0</v>
      </c>
      <c r="I214" s="54" t="n">
        <f aca="false">SUM(I213:I213)</f>
        <v>1000</v>
      </c>
      <c r="J214" s="54" t="n">
        <f aca="false">SUM(J213:J213)</f>
        <v>0</v>
      </c>
      <c r="K214" s="54" t="n">
        <f aca="false">SUM(K213:K213)</f>
        <v>1000</v>
      </c>
      <c r="L214" s="54" t="n">
        <f aca="false">SUM(L213:L213)</f>
        <v>1000</v>
      </c>
      <c r="M214" s="54" t="n">
        <f aca="false">SUM(M213:M213)</f>
        <v>1000</v>
      </c>
    </row>
    <row r="216" customFormat="false" ht="13.8" hidden="false" customHeight="false" outlineLevel="0" collapsed="false">
      <c r="D216" s="65" t="s">
        <v>164</v>
      </c>
      <c r="E216" s="65"/>
      <c r="F216" s="65"/>
      <c r="G216" s="65"/>
      <c r="H216" s="65"/>
      <c r="I216" s="65"/>
      <c r="J216" s="65"/>
      <c r="K216" s="65"/>
      <c r="L216" s="65"/>
      <c r="M216" s="65"/>
    </row>
    <row r="217" customFormat="false" ht="14.45" hidden="false" customHeight="false" outlineLevel="0" collapsed="false">
      <c r="D217" s="49" t="s">
        <v>20</v>
      </c>
      <c r="E217" s="49" t="s">
        <v>21</v>
      </c>
      <c r="F217" s="49" t="s">
        <v>22</v>
      </c>
      <c r="G217" s="49" t="s">
        <v>1</v>
      </c>
      <c r="H217" s="49" t="s">
        <v>2</v>
      </c>
      <c r="I217" s="49" t="s">
        <v>3</v>
      </c>
      <c r="J217" s="49" t="s">
        <v>4</v>
      </c>
      <c r="K217" s="49" t="s">
        <v>5</v>
      </c>
      <c r="L217" s="49" t="s">
        <v>6</v>
      </c>
      <c r="M217" s="49" t="s">
        <v>7</v>
      </c>
    </row>
    <row r="218" customFormat="false" ht="13.8" hidden="false" customHeight="false" outlineLevel="0" collapsed="false">
      <c r="A218" s="45" t="n">
        <v>4</v>
      </c>
      <c r="B218" s="45" t="n">
        <v>4</v>
      </c>
      <c r="D218" s="66" t="s">
        <v>159</v>
      </c>
      <c r="E218" s="51" t="n">
        <v>630</v>
      </c>
      <c r="F218" s="51" t="s">
        <v>105</v>
      </c>
      <c r="G218" s="52" t="n">
        <v>622.98</v>
      </c>
      <c r="H218" s="52" t="n">
        <v>2600</v>
      </c>
      <c r="I218" s="52" t="n">
        <v>1000</v>
      </c>
      <c r="J218" s="52" t="n">
        <v>0</v>
      </c>
      <c r="K218" s="52" t="n">
        <f aca="false">I218</f>
        <v>1000</v>
      </c>
      <c r="L218" s="52" t="n">
        <f aca="false">K218</f>
        <v>1000</v>
      </c>
      <c r="M218" s="52" t="n">
        <f aca="false">L218</f>
        <v>1000</v>
      </c>
    </row>
    <row r="219" customFormat="false" ht="13.8" hidden="false" customHeight="false" outlineLevel="0" collapsed="false">
      <c r="A219" s="45" t="n">
        <v>4</v>
      </c>
      <c r="B219" s="45" t="n">
        <v>4</v>
      </c>
      <c r="D219" s="67" t="s">
        <v>8</v>
      </c>
      <c r="E219" s="53" t="n">
        <v>41</v>
      </c>
      <c r="F219" s="53" t="s">
        <v>10</v>
      </c>
      <c r="G219" s="54" t="n">
        <f aca="false">SUM(G218:G218)</f>
        <v>622.98</v>
      </c>
      <c r="H219" s="54" t="n">
        <f aca="false">SUM(H218:H218)</f>
        <v>2600</v>
      </c>
      <c r="I219" s="54" t="n">
        <f aca="false">SUM(I218:I218)</f>
        <v>1000</v>
      </c>
      <c r="J219" s="54" t="n">
        <f aca="false">SUM(J218:J218)</f>
        <v>0</v>
      </c>
      <c r="K219" s="54" t="n">
        <f aca="false">SUM(K218:K218)</f>
        <v>1000</v>
      </c>
      <c r="L219" s="54" t="n">
        <f aca="false">SUM(L218:L218)</f>
        <v>1000</v>
      </c>
      <c r="M219" s="54" t="n">
        <f aca="false">SUM(M218:M218)</f>
        <v>1000</v>
      </c>
    </row>
    <row r="221" customFormat="false" ht="13.8" hidden="false" customHeight="false" outlineLevel="0" collapsed="false">
      <c r="D221" s="57" t="s">
        <v>165</v>
      </c>
      <c r="E221" s="57"/>
      <c r="F221" s="57"/>
      <c r="G221" s="57"/>
      <c r="H221" s="57"/>
      <c r="I221" s="57"/>
      <c r="J221" s="57"/>
      <c r="K221" s="57"/>
      <c r="L221" s="57"/>
      <c r="M221" s="57"/>
    </row>
    <row r="222" customFormat="false" ht="14.45" hidden="false" customHeight="false" outlineLevel="0" collapsed="false">
      <c r="D222" s="48"/>
      <c r="E222" s="48"/>
      <c r="F222" s="48"/>
      <c r="G222" s="49" t="s">
        <v>1</v>
      </c>
      <c r="H222" s="49" t="s">
        <v>2</v>
      </c>
      <c r="I222" s="49" t="s">
        <v>3</v>
      </c>
      <c r="J222" s="49" t="s">
        <v>4</v>
      </c>
      <c r="K222" s="49" t="s">
        <v>5</v>
      </c>
      <c r="L222" s="49" t="s">
        <v>6</v>
      </c>
      <c r="M222" s="49" t="s">
        <v>7</v>
      </c>
    </row>
    <row r="223" customFormat="false" ht="13.8" hidden="false" customHeight="false" outlineLevel="0" collapsed="false">
      <c r="A223" s="45" t="n">
        <v>5</v>
      </c>
      <c r="D223" s="58" t="s">
        <v>8</v>
      </c>
      <c r="E223" s="59" t="n">
        <v>111</v>
      </c>
      <c r="F223" s="59" t="s">
        <v>87</v>
      </c>
      <c r="G223" s="60" t="n">
        <f aca="false">G229+G264</f>
        <v>17990.58</v>
      </c>
      <c r="H223" s="60" t="n">
        <f aca="false">H229+H264</f>
        <v>25481.15</v>
      </c>
      <c r="I223" s="60" t="n">
        <f aca="false">I229+I264</f>
        <v>26557</v>
      </c>
      <c r="J223" s="60" t="n">
        <f aca="false">J229+J264</f>
        <v>38131</v>
      </c>
      <c r="K223" s="60" t="n">
        <f aca="false">K229+K264</f>
        <v>5269</v>
      </c>
      <c r="L223" s="60" t="n">
        <f aca="false">L229+L264</f>
        <v>229</v>
      </c>
      <c r="M223" s="60" t="n">
        <f aca="false">M229+M264</f>
        <v>229</v>
      </c>
    </row>
    <row r="224" customFormat="false" ht="13.8" hidden="false" customHeight="false" outlineLevel="0" collapsed="false">
      <c r="A224" s="45" t="n">
        <v>5</v>
      </c>
      <c r="D224" s="58"/>
      <c r="E224" s="59" t="n">
        <v>41</v>
      </c>
      <c r="F224" s="59" t="s">
        <v>10</v>
      </c>
      <c r="G224" s="60" t="n">
        <f aca="false">G230+G265</f>
        <v>88768.82</v>
      </c>
      <c r="H224" s="60" t="n">
        <f aca="false">H230+H265</f>
        <v>47308.25</v>
      </c>
      <c r="I224" s="60" t="n">
        <f aca="false">I230+I265</f>
        <v>47798</v>
      </c>
      <c r="J224" s="60" t="n">
        <f aca="false">J230+J265</f>
        <v>49755</v>
      </c>
      <c r="K224" s="60" t="n">
        <f aca="false">K230+K265</f>
        <v>53989</v>
      </c>
      <c r="L224" s="60" t="n">
        <f aca="false">L230+L265</f>
        <v>26730</v>
      </c>
      <c r="M224" s="60" t="n">
        <f aca="false">M230+M265</f>
        <v>26730</v>
      </c>
    </row>
    <row r="225" customFormat="false" ht="13.8" hidden="false" customHeight="false" outlineLevel="0" collapsed="false">
      <c r="A225" s="45" t="n">
        <v>5</v>
      </c>
      <c r="D225" s="55"/>
      <c r="E225" s="56"/>
      <c r="F225" s="61" t="s">
        <v>18</v>
      </c>
      <c r="G225" s="62" t="n">
        <f aca="false">SUM(G223:G224)</f>
        <v>106759.4</v>
      </c>
      <c r="H225" s="62" t="n">
        <f aca="false">SUM(H223:H224)</f>
        <v>72789.4</v>
      </c>
      <c r="I225" s="62" t="n">
        <f aca="false">SUM(I223:I224)</f>
        <v>74355</v>
      </c>
      <c r="J225" s="62" t="n">
        <f aca="false">SUM(J223:J224)</f>
        <v>87886</v>
      </c>
      <c r="K225" s="62" t="n">
        <f aca="false">SUM(K223:K224)</f>
        <v>59258</v>
      </c>
      <c r="L225" s="62" t="n">
        <f aca="false">SUM(L223:L224)</f>
        <v>26959</v>
      </c>
      <c r="M225" s="62" t="n">
        <f aca="false">SUM(M223:M224)</f>
        <v>26959</v>
      </c>
    </row>
    <row r="227" customFormat="false" ht="13.8" hidden="false" customHeight="false" outlineLevel="0" collapsed="false">
      <c r="D227" s="63" t="s">
        <v>166</v>
      </c>
      <c r="E227" s="63"/>
      <c r="F227" s="63"/>
      <c r="G227" s="63"/>
      <c r="H227" s="63"/>
      <c r="I227" s="63"/>
      <c r="J227" s="63"/>
      <c r="K227" s="63"/>
      <c r="L227" s="63"/>
      <c r="M227" s="63"/>
    </row>
    <row r="228" customFormat="false" ht="14.45" hidden="false" customHeight="false" outlineLevel="0" collapsed="false">
      <c r="D228" s="99"/>
      <c r="E228" s="99"/>
      <c r="F228" s="99"/>
      <c r="G228" s="49" t="s">
        <v>1</v>
      </c>
      <c r="H228" s="49" t="s">
        <v>2</v>
      </c>
      <c r="I228" s="49" t="s">
        <v>3</v>
      </c>
      <c r="J228" s="49" t="s">
        <v>4</v>
      </c>
      <c r="K228" s="49" t="s">
        <v>5</v>
      </c>
      <c r="L228" s="49" t="s">
        <v>6</v>
      </c>
      <c r="M228" s="49" t="s">
        <v>7</v>
      </c>
    </row>
    <row r="229" customFormat="false" ht="13.8" hidden="false" customHeight="false" outlineLevel="0" collapsed="false">
      <c r="A229" s="45" t="n">
        <v>5</v>
      </c>
      <c r="B229" s="45" t="n">
        <v>1</v>
      </c>
      <c r="D229" s="64" t="s">
        <v>8</v>
      </c>
      <c r="E229" s="51" t="n">
        <v>111</v>
      </c>
      <c r="F229" s="51" t="s">
        <v>87</v>
      </c>
      <c r="G229" s="52" t="n">
        <f aca="false">G243</f>
        <v>241.23</v>
      </c>
      <c r="H229" s="52" t="n">
        <f aca="false">H243</f>
        <v>241.23</v>
      </c>
      <c r="I229" s="52" t="n">
        <f aca="false">I243</f>
        <v>229</v>
      </c>
      <c r="J229" s="52" t="n">
        <f aca="false">J243</f>
        <v>229</v>
      </c>
      <c r="K229" s="52" t="n">
        <f aca="false">K243</f>
        <v>229</v>
      </c>
      <c r="L229" s="52" t="n">
        <f aca="false">L243</f>
        <v>229</v>
      </c>
      <c r="M229" s="52" t="n">
        <f aca="false">L229</f>
        <v>229</v>
      </c>
    </row>
    <row r="230" customFormat="false" ht="13.8" hidden="false" customHeight="false" outlineLevel="0" collapsed="false">
      <c r="A230" s="45" t="n">
        <v>5</v>
      </c>
      <c r="B230" s="45" t="n">
        <v>1</v>
      </c>
      <c r="D230" s="64"/>
      <c r="E230" s="51" t="n">
        <v>41</v>
      </c>
      <c r="F230" s="51" t="s">
        <v>10</v>
      </c>
      <c r="G230" s="52" t="n">
        <f aca="false">G237+G245+G252+G260</f>
        <v>25563.47</v>
      </c>
      <c r="H230" s="52" t="n">
        <f aca="false">H237+H245+H252+H260</f>
        <v>19873.78</v>
      </c>
      <c r="I230" s="52" t="n">
        <f aca="false">I237+I245+I252+I260</f>
        <v>19553</v>
      </c>
      <c r="J230" s="52" t="n">
        <f aca="false">J237+J245+J252+J260</f>
        <v>18397</v>
      </c>
      <c r="K230" s="52" t="n">
        <f aca="false">K237+K245+K252+K260</f>
        <v>16890</v>
      </c>
      <c r="L230" s="52" t="n">
        <f aca="false">L237+L245+L252+L260</f>
        <v>16730</v>
      </c>
      <c r="M230" s="52" t="n">
        <f aca="false">M237+M245+M252+M260</f>
        <v>16730</v>
      </c>
    </row>
    <row r="231" customFormat="false" ht="13.8" hidden="false" customHeight="false" outlineLevel="0" collapsed="false">
      <c r="A231" s="45" t="n">
        <v>5</v>
      </c>
      <c r="B231" s="45" t="n">
        <v>1</v>
      </c>
      <c r="D231" s="55"/>
      <c r="E231" s="56"/>
      <c r="F231" s="53" t="s">
        <v>18</v>
      </c>
      <c r="G231" s="54" t="n">
        <f aca="false">SUM(G229:G230)</f>
        <v>25804.7</v>
      </c>
      <c r="H231" s="54" t="n">
        <f aca="false">SUM(H229:H230)</f>
        <v>20115.01</v>
      </c>
      <c r="I231" s="54" t="n">
        <f aca="false">SUM(I229:I230)</f>
        <v>19782</v>
      </c>
      <c r="J231" s="54" t="n">
        <f aca="false">SUM(J229:J230)</f>
        <v>18626</v>
      </c>
      <c r="K231" s="54" t="n">
        <f aca="false">SUM(K229:K230)</f>
        <v>17119</v>
      </c>
      <c r="L231" s="54" t="n">
        <f aca="false">SUM(L229:L230)</f>
        <v>16959</v>
      </c>
      <c r="M231" s="54" t="n">
        <f aca="false">SUM(M229:M230)</f>
        <v>16959</v>
      </c>
    </row>
    <row r="233" customFormat="false" ht="13.8" hidden="false" customHeight="false" outlineLevel="0" collapsed="false">
      <c r="D233" s="65" t="s">
        <v>167</v>
      </c>
      <c r="E233" s="65"/>
      <c r="F233" s="65"/>
      <c r="G233" s="65"/>
      <c r="H233" s="65"/>
      <c r="I233" s="65"/>
      <c r="J233" s="65"/>
      <c r="K233" s="65"/>
      <c r="L233" s="65"/>
      <c r="M233" s="65"/>
    </row>
    <row r="234" customFormat="false" ht="14.45" hidden="false" customHeight="false" outlineLevel="0" collapsed="false">
      <c r="D234" s="49" t="s">
        <v>20</v>
      </c>
      <c r="E234" s="49" t="s">
        <v>21</v>
      </c>
      <c r="F234" s="49" t="s">
        <v>22</v>
      </c>
      <c r="G234" s="49" t="s">
        <v>1</v>
      </c>
      <c r="H234" s="49" t="s">
        <v>2</v>
      </c>
      <c r="I234" s="49" t="s">
        <v>3</v>
      </c>
      <c r="J234" s="49" t="s">
        <v>4</v>
      </c>
      <c r="K234" s="49" t="s">
        <v>5</v>
      </c>
      <c r="L234" s="49" t="s">
        <v>6</v>
      </c>
      <c r="M234" s="49" t="s">
        <v>7</v>
      </c>
    </row>
    <row r="235" customFormat="false" ht="13.8" hidden="false" customHeight="false" outlineLevel="0" collapsed="false">
      <c r="A235" s="45" t="n">
        <v>5</v>
      </c>
      <c r="B235" s="45" t="n">
        <v>1</v>
      </c>
      <c r="C235" s="45" t="n">
        <v>1</v>
      </c>
      <c r="D235" s="66" t="s">
        <v>168</v>
      </c>
      <c r="E235" s="51" t="n">
        <v>630</v>
      </c>
      <c r="F235" s="51" t="s">
        <v>105</v>
      </c>
      <c r="G235" s="52" t="n">
        <v>11359.88</v>
      </c>
      <c r="H235" s="52" t="n">
        <v>6373.5</v>
      </c>
      <c r="I235" s="52" t="n">
        <f aca="false">1300+1400</f>
        <v>2700</v>
      </c>
      <c r="J235" s="52" t="n">
        <v>1351</v>
      </c>
      <c r="K235" s="52" t="n">
        <f aca="false">1350</f>
        <v>1350</v>
      </c>
      <c r="L235" s="52" t="n">
        <f aca="false">K235</f>
        <v>1350</v>
      </c>
      <c r="M235" s="52" t="n">
        <f aca="false">L235</f>
        <v>1350</v>
      </c>
    </row>
    <row r="236" customFormat="false" ht="13.8" hidden="false" customHeight="false" outlineLevel="0" collapsed="false">
      <c r="A236" s="45" t="n">
        <v>5</v>
      </c>
      <c r="B236" s="45" t="n">
        <v>1</v>
      </c>
      <c r="C236" s="45" t="n">
        <v>1</v>
      </c>
      <c r="D236" s="66"/>
      <c r="E236" s="51" t="n">
        <v>640</v>
      </c>
      <c r="F236" s="51" t="s">
        <v>106</v>
      </c>
      <c r="G236" s="52" t="n">
        <v>0</v>
      </c>
      <c r="H236" s="52" t="n">
        <v>0</v>
      </c>
      <c r="I236" s="52" t="n">
        <v>3700</v>
      </c>
      <c r="J236" s="52" t="n">
        <v>3700</v>
      </c>
      <c r="K236" s="52" t="n">
        <v>2100</v>
      </c>
      <c r="L236" s="52" t="n">
        <f aca="false">K236</f>
        <v>2100</v>
      </c>
      <c r="M236" s="52" t="n">
        <f aca="false">L236</f>
        <v>2100</v>
      </c>
    </row>
    <row r="237" customFormat="false" ht="13.8" hidden="false" customHeight="false" outlineLevel="0" collapsed="false">
      <c r="A237" s="45" t="n">
        <v>5</v>
      </c>
      <c r="B237" s="45" t="n">
        <v>1</v>
      </c>
      <c r="C237" s="45" t="n">
        <v>1</v>
      </c>
      <c r="D237" s="67" t="s">
        <v>8</v>
      </c>
      <c r="E237" s="53" t="n">
        <v>41</v>
      </c>
      <c r="F237" s="53" t="s">
        <v>10</v>
      </c>
      <c r="G237" s="54" t="n">
        <f aca="false">SUM(G235:G236)</f>
        <v>11359.88</v>
      </c>
      <c r="H237" s="54" t="n">
        <f aca="false">SUM(H235:H236)</f>
        <v>6373.5</v>
      </c>
      <c r="I237" s="54" t="n">
        <f aca="false">SUM(I235:I236)</f>
        <v>6400</v>
      </c>
      <c r="J237" s="54" t="n">
        <f aca="false">SUM(J235:J236)</f>
        <v>5051</v>
      </c>
      <c r="K237" s="54" t="n">
        <f aca="false">SUM(K235:K236)</f>
        <v>3450</v>
      </c>
      <c r="L237" s="54" t="n">
        <f aca="false">SUM(L235:L236)</f>
        <v>3450</v>
      </c>
      <c r="M237" s="54" t="n">
        <f aca="false">SUM(M235:M236)</f>
        <v>3450</v>
      </c>
    </row>
    <row r="239" customFormat="false" ht="13.8" hidden="false" customHeight="false" outlineLevel="0" collapsed="false">
      <c r="D239" s="65" t="s">
        <v>169</v>
      </c>
      <c r="E239" s="65"/>
      <c r="F239" s="65"/>
      <c r="G239" s="65"/>
      <c r="H239" s="65"/>
      <c r="I239" s="65"/>
      <c r="J239" s="65"/>
      <c r="K239" s="65"/>
      <c r="L239" s="65"/>
      <c r="M239" s="65"/>
    </row>
    <row r="240" customFormat="false" ht="14.45" hidden="false" customHeight="false" outlineLevel="0" collapsed="false">
      <c r="D240" s="49" t="s">
        <v>20</v>
      </c>
      <c r="E240" s="49" t="s">
        <v>21</v>
      </c>
      <c r="F240" s="49" t="s">
        <v>22</v>
      </c>
      <c r="G240" s="49" t="s">
        <v>1</v>
      </c>
      <c r="H240" s="49" t="s">
        <v>2</v>
      </c>
      <c r="I240" s="49" t="s">
        <v>3</v>
      </c>
      <c r="J240" s="49" t="s">
        <v>4</v>
      </c>
      <c r="K240" s="49" t="s">
        <v>5</v>
      </c>
      <c r="L240" s="49" t="s">
        <v>6</v>
      </c>
      <c r="M240" s="49" t="s">
        <v>7</v>
      </c>
    </row>
    <row r="241" customFormat="false" ht="13.8" hidden="false" customHeight="false" outlineLevel="0" collapsed="false">
      <c r="A241" s="45" t="n">
        <v>5</v>
      </c>
      <c r="B241" s="45" t="n">
        <v>1</v>
      </c>
      <c r="C241" s="45" t="n">
        <v>2</v>
      </c>
      <c r="D241" s="66" t="s">
        <v>170</v>
      </c>
      <c r="E241" s="51" t="n">
        <v>620</v>
      </c>
      <c r="F241" s="51" t="s">
        <v>104</v>
      </c>
      <c r="G241" s="52" t="n">
        <v>59.23</v>
      </c>
      <c r="H241" s="52" t="n">
        <v>59.23</v>
      </c>
      <c r="I241" s="52" t="n">
        <v>47</v>
      </c>
      <c r="J241" s="52" t="n">
        <v>47</v>
      </c>
      <c r="K241" s="52" t="n">
        <f aca="false">J241</f>
        <v>47</v>
      </c>
      <c r="L241" s="52" t="n">
        <f aca="false">K241</f>
        <v>47</v>
      </c>
      <c r="M241" s="52" t="n">
        <f aca="false">L241</f>
        <v>47</v>
      </c>
    </row>
    <row r="242" customFormat="false" ht="13.8" hidden="false" customHeight="false" outlineLevel="0" collapsed="false">
      <c r="A242" s="45" t="n">
        <v>5</v>
      </c>
      <c r="B242" s="45" t="n">
        <v>1</v>
      </c>
      <c r="C242" s="45" t="n">
        <v>2</v>
      </c>
      <c r="D242" s="66"/>
      <c r="E242" s="51" t="n">
        <v>630</v>
      </c>
      <c r="F242" s="51" t="s">
        <v>105</v>
      </c>
      <c r="G242" s="52" t="n">
        <v>182</v>
      </c>
      <c r="H242" s="52" t="n">
        <v>182</v>
      </c>
      <c r="I242" s="52" t="n">
        <v>182</v>
      </c>
      <c r="J242" s="52" t="n">
        <v>182</v>
      </c>
      <c r="K242" s="52" t="n">
        <f aca="false">J242</f>
        <v>182</v>
      </c>
      <c r="L242" s="52" t="n">
        <f aca="false">K242</f>
        <v>182</v>
      </c>
      <c r="M242" s="52" t="n">
        <f aca="false">L242</f>
        <v>182</v>
      </c>
    </row>
    <row r="243" customFormat="false" ht="13.8" hidden="false" customHeight="false" outlineLevel="0" collapsed="false">
      <c r="A243" s="45" t="n">
        <v>5</v>
      </c>
      <c r="B243" s="45" t="n">
        <v>1</v>
      </c>
      <c r="C243" s="45" t="n">
        <v>2</v>
      </c>
      <c r="D243" s="86" t="s">
        <v>8</v>
      </c>
      <c r="E243" s="87" t="n">
        <v>111</v>
      </c>
      <c r="F243" s="87" t="s">
        <v>127</v>
      </c>
      <c r="G243" s="88" t="n">
        <f aca="false">SUM(G241:G242)</f>
        <v>241.23</v>
      </c>
      <c r="H243" s="88" t="n">
        <f aca="false">SUM(H241:H242)</f>
        <v>241.23</v>
      </c>
      <c r="I243" s="88" t="n">
        <f aca="false">SUM(I241:I242)</f>
        <v>229</v>
      </c>
      <c r="J243" s="88" t="n">
        <f aca="false">SUM(J241:J242)</f>
        <v>229</v>
      </c>
      <c r="K243" s="88" t="n">
        <f aca="false">SUM(K241:K242)</f>
        <v>229</v>
      </c>
      <c r="L243" s="88" t="n">
        <f aca="false">SUM(L241:L242)</f>
        <v>229</v>
      </c>
      <c r="M243" s="88" t="n">
        <f aca="false">SUM(M241:M242)</f>
        <v>229</v>
      </c>
    </row>
    <row r="244" customFormat="false" ht="13.8" hidden="false" customHeight="false" outlineLevel="0" collapsed="false">
      <c r="A244" s="45" t="n">
        <v>5</v>
      </c>
      <c r="B244" s="45" t="n">
        <v>1</v>
      </c>
      <c r="C244" s="45" t="n">
        <v>2</v>
      </c>
      <c r="D244" s="66" t="s">
        <v>170</v>
      </c>
      <c r="E244" s="51" t="n">
        <v>630</v>
      </c>
      <c r="F244" s="51" t="s">
        <v>105</v>
      </c>
      <c r="G244" s="52" t="n">
        <v>1059.8</v>
      </c>
      <c r="H244" s="52" t="n">
        <v>144.4</v>
      </c>
      <c r="I244" s="52" t="n">
        <v>0</v>
      </c>
      <c r="J244" s="52" t="n">
        <v>0</v>
      </c>
      <c r="K244" s="52" t="n">
        <v>0</v>
      </c>
      <c r="L244" s="52" t="n">
        <f aca="false">K244</f>
        <v>0</v>
      </c>
      <c r="M244" s="52" t="n">
        <f aca="false">L244</f>
        <v>0</v>
      </c>
    </row>
    <row r="245" customFormat="false" ht="13.8" hidden="false" customHeight="false" outlineLevel="0" collapsed="false">
      <c r="A245" s="45" t="n">
        <v>5</v>
      </c>
      <c r="B245" s="45" t="n">
        <v>1</v>
      </c>
      <c r="C245" s="45" t="n">
        <v>2</v>
      </c>
      <c r="D245" s="86" t="s">
        <v>8</v>
      </c>
      <c r="E245" s="87" t="n">
        <v>41</v>
      </c>
      <c r="F245" s="87" t="s">
        <v>10</v>
      </c>
      <c r="G245" s="88" t="n">
        <f aca="false">SUM(G244:G244)</f>
        <v>1059.8</v>
      </c>
      <c r="H245" s="88" t="n">
        <f aca="false">SUM(H244:H244)</f>
        <v>144.4</v>
      </c>
      <c r="I245" s="88" t="n">
        <f aca="false">SUM(I244)</f>
        <v>0</v>
      </c>
      <c r="J245" s="88" t="n">
        <f aca="false">SUM(J244)</f>
        <v>0</v>
      </c>
      <c r="K245" s="88" t="n">
        <f aca="false">SUM(K244)</f>
        <v>0</v>
      </c>
      <c r="L245" s="88" t="n">
        <f aca="false">SUM(L244:L244)</f>
        <v>0</v>
      </c>
      <c r="M245" s="88" t="n">
        <f aca="false">SUM(M244:M244)</f>
        <v>0</v>
      </c>
    </row>
    <row r="246" customFormat="false" ht="13.8" hidden="false" customHeight="false" outlineLevel="0" collapsed="false">
      <c r="D246" s="55"/>
      <c r="E246" s="56"/>
      <c r="F246" s="53" t="s">
        <v>18</v>
      </c>
      <c r="G246" s="54" t="n">
        <f aca="false">G243+G245</f>
        <v>1301.03</v>
      </c>
      <c r="H246" s="54" t="n">
        <f aca="false">H243+H245</f>
        <v>385.63</v>
      </c>
      <c r="I246" s="54" t="n">
        <f aca="false">I243+I245</f>
        <v>229</v>
      </c>
      <c r="J246" s="54" t="n">
        <f aca="false">J243+J245</f>
        <v>229</v>
      </c>
      <c r="K246" s="54" t="n">
        <f aca="false">K243+K245</f>
        <v>229</v>
      </c>
      <c r="L246" s="54" t="n">
        <f aca="false">L243+L245</f>
        <v>229</v>
      </c>
      <c r="M246" s="54" t="n">
        <f aca="false">M243+M245</f>
        <v>229</v>
      </c>
    </row>
    <row r="248" customFormat="false" ht="13.8" hidden="false" customHeight="false" outlineLevel="0" collapsed="false">
      <c r="D248" s="65" t="s">
        <v>171</v>
      </c>
      <c r="E248" s="65"/>
      <c r="F248" s="65"/>
      <c r="G248" s="65"/>
      <c r="H248" s="65"/>
      <c r="I248" s="65"/>
      <c r="J248" s="65"/>
      <c r="K248" s="65"/>
      <c r="L248" s="65"/>
      <c r="M248" s="65"/>
    </row>
    <row r="249" customFormat="false" ht="14.45" hidden="false" customHeight="false" outlineLevel="0" collapsed="false">
      <c r="D249" s="49" t="s">
        <v>20</v>
      </c>
      <c r="E249" s="49" t="s">
        <v>21</v>
      </c>
      <c r="F249" s="49" t="s">
        <v>22</v>
      </c>
      <c r="G249" s="49" t="s">
        <v>1</v>
      </c>
      <c r="H249" s="49" t="s">
        <v>2</v>
      </c>
      <c r="I249" s="49" t="s">
        <v>3</v>
      </c>
      <c r="J249" s="49" t="s">
        <v>4</v>
      </c>
      <c r="K249" s="49" t="s">
        <v>5</v>
      </c>
      <c r="L249" s="49" t="s">
        <v>6</v>
      </c>
      <c r="M249" s="49" t="s">
        <v>7</v>
      </c>
    </row>
    <row r="250" customFormat="false" ht="13.8" hidden="false" customHeight="false" outlineLevel="0" collapsed="false">
      <c r="A250" s="45" t="n">
        <v>5</v>
      </c>
      <c r="B250" s="45" t="n">
        <v>1</v>
      </c>
      <c r="C250" s="45" t="n">
        <v>3</v>
      </c>
      <c r="D250" s="66" t="s">
        <v>172</v>
      </c>
      <c r="E250" s="51" t="n">
        <v>620</v>
      </c>
      <c r="F250" s="51" t="s">
        <v>104</v>
      </c>
      <c r="G250" s="52" t="n">
        <v>712.92</v>
      </c>
      <c r="H250" s="52" t="n">
        <v>712.92</v>
      </c>
      <c r="I250" s="52" t="n">
        <v>713</v>
      </c>
      <c r="J250" s="52" t="n">
        <v>829</v>
      </c>
      <c r="K250" s="52" t="n">
        <v>840</v>
      </c>
      <c r="L250" s="52" t="n">
        <f aca="false">K250</f>
        <v>840</v>
      </c>
      <c r="M250" s="52" t="n">
        <f aca="false">L250</f>
        <v>840</v>
      </c>
    </row>
    <row r="251" customFormat="false" ht="13.8" hidden="false" customHeight="false" outlineLevel="0" collapsed="false">
      <c r="A251" s="45" t="n">
        <v>5</v>
      </c>
      <c r="B251" s="45" t="n">
        <v>1</v>
      </c>
      <c r="C251" s="45" t="n">
        <v>3</v>
      </c>
      <c r="D251" s="66"/>
      <c r="E251" s="51" t="n">
        <v>630</v>
      </c>
      <c r="F251" s="51" t="s">
        <v>105</v>
      </c>
      <c r="G251" s="52" t="n">
        <v>12430.87</v>
      </c>
      <c r="H251" s="52" t="n">
        <v>12337.96</v>
      </c>
      <c r="I251" s="52" t="n">
        <v>12340</v>
      </c>
      <c r="J251" s="52" t="n">
        <v>12462</v>
      </c>
      <c r="K251" s="52" t="n">
        <v>12500</v>
      </c>
      <c r="L251" s="52" t="n">
        <f aca="false">I251</f>
        <v>12340</v>
      </c>
      <c r="M251" s="52" t="n">
        <f aca="false">L251</f>
        <v>12340</v>
      </c>
    </row>
    <row r="252" customFormat="false" ht="13.8" hidden="false" customHeight="false" outlineLevel="0" collapsed="false">
      <c r="A252" s="45" t="n">
        <v>5</v>
      </c>
      <c r="B252" s="45" t="n">
        <v>1</v>
      </c>
      <c r="C252" s="45" t="n">
        <v>3</v>
      </c>
      <c r="D252" s="67" t="s">
        <v>8</v>
      </c>
      <c r="E252" s="53" t="n">
        <v>41</v>
      </c>
      <c r="F252" s="53" t="s">
        <v>10</v>
      </c>
      <c r="G252" s="54" t="n">
        <f aca="false">SUM(G250:G251)</f>
        <v>13143.79</v>
      </c>
      <c r="H252" s="54" t="n">
        <f aca="false">SUM(H250:H251)</f>
        <v>13050.88</v>
      </c>
      <c r="I252" s="54" t="n">
        <f aca="false">SUM(I250:I251)</f>
        <v>13053</v>
      </c>
      <c r="J252" s="54" t="n">
        <f aca="false">SUM(J250:J251)</f>
        <v>13291</v>
      </c>
      <c r="K252" s="54" t="n">
        <f aca="false">SUM(K250:K251)</f>
        <v>13340</v>
      </c>
      <c r="L252" s="54" t="n">
        <f aca="false">SUM(L250:L251)</f>
        <v>13180</v>
      </c>
      <c r="M252" s="54" t="n">
        <f aca="false">SUM(M250:M251)</f>
        <v>13180</v>
      </c>
    </row>
    <row r="254" customFormat="false" ht="13.8" hidden="false" customHeight="false" outlineLevel="0" collapsed="false">
      <c r="E254" s="76" t="s">
        <v>43</v>
      </c>
      <c r="F254" s="55" t="s">
        <v>120</v>
      </c>
      <c r="G254" s="77" t="n">
        <v>9054.99</v>
      </c>
      <c r="H254" s="77" t="n">
        <v>9317</v>
      </c>
      <c r="I254" s="77" t="n">
        <v>9300</v>
      </c>
      <c r="J254" s="77" t="n">
        <v>9526</v>
      </c>
      <c r="K254" s="77" t="n">
        <v>9500</v>
      </c>
      <c r="L254" s="77" t="n">
        <f aca="false">K254</f>
        <v>9500</v>
      </c>
      <c r="M254" s="78" t="n">
        <f aca="false">L254</f>
        <v>9500</v>
      </c>
    </row>
    <row r="255" customFormat="false" ht="13.8" hidden="false" customHeight="false" outlineLevel="0" collapsed="false">
      <c r="E255" s="82"/>
      <c r="F255" s="83" t="s">
        <v>173</v>
      </c>
      <c r="G255" s="84" t="n">
        <v>2040</v>
      </c>
      <c r="H255" s="84" t="n">
        <v>2040</v>
      </c>
      <c r="I255" s="84" t="n">
        <v>2040</v>
      </c>
      <c r="J255" s="84" t="n">
        <v>2370</v>
      </c>
      <c r="K255" s="84" t="n">
        <v>2400</v>
      </c>
      <c r="L255" s="84" t="n">
        <f aca="false">K255</f>
        <v>2400</v>
      </c>
      <c r="M255" s="85" t="n">
        <f aca="false">L255</f>
        <v>2400</v>
      </c>
    </row>
    <row r="257" customFormat="false" ht="13.8" hidden="false" customHeight="false" outlineLevel="0" collapsed="false">
      <c r="D257" s="65" t="s">
        <v>174</v>
      </c>
      <c r="E257" s="65"/>
      <c r="F257" s="65"/>
      <c r="G257" s="65"/>
      <c r="H257" s="65"/>
      <c r="I257" s="65"/>
      <c r="J257" s="65"/>
      <c r="K257" s="65"/>
      <c r="L257" s="65"/>
      <c r="M257" s="65"/>
    </row>
    <row r="258" customFormat="false" ht="14.45" hidden="false" customHeight="false" outlineLevel="0" collapsed="false">
      <c r="D258" s="49" t="s">
        <v>20</v>
      </c>
      <c r="E258" s="49" t="s">
        <v>21</v>
      </c>
      <c r="F258" s="49" t="s">
        <v>22</v>
      </c>
      <c r="G258" s="49" t="s">
        <v>1</v>
      </c>
      <c r="H258" s="49" t="s">
        <v>2</v>
      </c>
      <c r="I258" s="49" t="s">
        <v>3</v>
      </c>
      <c r="J258" s="49" t="s">
        <v>4</v>
      </c>
      <c r="K258" s="49" t="s">
        <v>5</v>
      </c>
      <c r="L258" s="49" t="s">
        <v>6</v>
      </c>
      <c r="M258" s="49" t="s">
        <v>7</v>
      </c>
    </row>
    <row r="259" customFormat="false" ht="13.8" hidden="false" customHeight="false" outlineLevel="0" collapsed="false">
      <c r="A259" s="45" t="n">
        <v>5</v>
      </c>
      <c r="B259" s="45" t="n">
        <v>1</v>
      </c>
      <c r="C259" s="45" t="n">
        <v>4</v>
      </c>
      <c r="D259" s="66" t="s">
        <v>175</v>
      </c>
      <c r="E259" s="51" t="n">
        <v>630</v>
      </c>
      <c r="F259" s="51" t="s">
        <v>105</v>
      </c>
      <c r="G259" s="52" t="n">
        <v>0</v>
      </c>
      <c r="H259" s="52" t="n">
        <v>305</v>
      </c>
      <c r="I259" s="52" t="n">
        <v>100</v>
      </c>
      <c r="J259" s="52" t="n">
        <v>55</v>
      </c>
      <c r="K259" s="52" t="n">
        <v>100</v>
      </c>
      <c r="L259" s="52" t="n">
        <f aca="false">I259</f>
        <v>100</v>
      </c>
      <c r="M259" s="52" t="n">
        <f aca="false">L259</f>
        <v>100</v>
      </c>
    </row>
    <row r="260" customFormat="false" ht="13.8" hidden="false" customHeight="false" outlineLevel="0" collapsed="false">
      <c r="A260" s="45" t="n">
        <v>5</v>
      </c>
      <c r="B260" s="45" t="n">
        <v>1</v>
      </c>
      <c r="C260" s="45" t="n">
        <v>4</v>
      </c>
      <c r="D260" s="67" t="s">
        <v>8</v>
      </c>
      <c r="E260" s="53" t="n">
        <v>41</v>
      </c>
      <c r="F260" s="53" t="s">
        <v>10</v>
      </c>
      <c r="G260" s="54" t="n">
        <f aca="false">SUM(G259:G259)</f>
        <v>0</v>
      </c>
      <c r="H260" s="54" t="n">
        <f aca="false">SUM(H259:H259)</f>
        <v>305</v>
      </c>
      <c r="I260" s="54" t="n">
        <f aca="false">SUM(I259:I259)</f>
        <v>100</v>
      </c>
      <c r="J260" s="54" t="n">
        <f aca="false">SUM(J259:J259)</f>
        <v>55</v>
      </c>
      <c r="K260" s="54" t="n">
        <f aca="false">SUM(K259:K259)</f>
        <v>100</v>
      </c>
      <c r="L260" s="54" t="n">
        <f aca="false">SUM(L259:L259)</f>
        <v>100</v>
      </c>
      <c r="M260" s="54" t="n">
        <f aca="false">SUM(M259:M259)</f>
        <v>100</v>
      </c>
    </row>
    <row r="262" customFormat="false" ht="13.8" hidden="false" customHeight="false" outlineLevel="0" collapsed="false">
      <c r="D262" s="63" t="s">
        <v>176</v>
      </c>
      <c r="E262" s="63"/>
      <c r="F262" s="63"/>
      <c r="G262" s="63"/>
      <c r="H262" s="63"/>
      <c r="I262" s="63"/>
      <c r="J262" s="63"/>
      <c r="K262" s="63"/>
      <c r="L262" s="63"/>
      <c r="M262" s="63"/>
    </row>
    <row r="263" customFormat="false" ht="14.45" hidden="false" customHeight="false" outlineLevel="0" collapsed="false">
      <c r="D263" s="99"/>
      <c r="E263" s="99"/>
      <c r="F263" s="99"/>
      <c r="G263" s="49" t="s">
        <v>1</v>
      </c>
      <c r="H263" s="49" t="s">
        <v>2</v>
      </c>
      <c r="I263" s="49" t="s">
        <v>3</v>
      </c>
      <c r="J263" s="49" t="s">
        <v>4</v>
      </c>
      <c r="K263" s="49" t="s">
        <v>5</v>
      </c>
      <c r="L263" s="49" t="s">
        <v>6</v>
      </c>
      <c r="M263" s="49" t="s">
        <v>7</v>
      </c>
    </row>
    <row r="264" customFormat="false" ht="13.8" hidden="false" customHeight="false" outlineLevel="0" collapsed="false">
      <c r="A264" s="45" t="n">
        <v>5</v>
      </c>
      <c r="B264" s="45" t="n">
        <v>2</v>
      </c>
      <c r="D264" s="64" t="s">
        <v>8</v>
      </c>
      <c r="E264" s="51" t="n">
        <v>111</v>
      </c>
      <c r="F264" s="51" t="s">
        <v>87</v>
      </c>
      <c r="G264" s="52" t="n">
        <f aca="false">G288</f>
        <v>17749.35</v>
      </c>
      <c r="H264" s="52" t="n">
        <f aca="false">H288</f>
        <v>25239.92</v>
      </c>
      <c r="I264" s="52" t="n">
        <f aca="false">I288</f>
        <v>26328</v>
      </c>
      <c r="J264" s="52" t="n">
        <f aca="false">J288</f>
        <v>37902</v>
      </c>
      <c r="K264" s="52" t="n">
        <f aca="false">K288</f>
        <v>5040</v>
      </c>
      <c r="L264" s="52" t="n">
        <f aca="false">L288</f>
        <v>0</v>
      </c>
      <c r="M264" s="52" t="n">
        <f aca="false">M288</f>
        <v>0</v>
      </c>
    </row>
    <row r="265" customFormat="false" ht="13.8" hidden="false" customHeight="false" outlineLevel="0" collapsed="false">
      <c r="A265" s="45" t="n">
        <v>5</v>
      </c>
      <c r="B265" s="45" t="n">
        <v>2</v>
      </c>
      <c r="D265" s="64" t="s">
        <v>8</v>
      </c>
      <c r="E265" s="51" t="n">
        <v>41</v>
      </c>
      <c r="F265" s="51" t="s">
        <v>10</v>
      </c>
      <c r="G265" s="52" t="n">
        <f aca="false">G272+G281+G293</f>
        <v>63205.35</v>
      </c>
      <c r="H265" s="52" t="n">
        <f aca="false">H272+H281+H293</f>
        <v>27434.47</v>
      </c>
      <c r="I265" s="52" t="n">
        <f aca="false">I272+I281+I293</f>
        <v>28245</v>
      </c>
      <c r="J265" s="52" t="n">
        <f aca="false">J272+J281+J293</f>
        <v>31358</v>
      </c>
      <c r="K265" s="52" t="n">
        <f aca="false">K272+K281+K293</f>
        <v>37099</v>
      </c>
      <c r="L265" s="52" t="n">
        <f aca="false">L272+L281+L293</f>
        <v>10000</v>
      </c>
      <c r="M265" s="52" t="n">
        <f aca="false">M272+M281+M293</f>
        <v>10000</v>
      </c>
    </row>
    <row r="266" customFormat="false" ht="13.8" hidden="false" customHeight="false" outlineLevel="0" collapsed="false">
      <c r="D266" s="55"/>
      <c r="E266" s="56"/>
      <c r="F266" s="53" t="s">
        <v>18</v>
      </c>
      <c r="G266" s="54" t="n">
        <f aca="false">SUM(G265:G265)</f>
        <v>63205.35</v>
      </c>
      <c r="H266" s="54" t="n">
        <f aca="false">SUM(H265:H265)</f>
        <v>27434.47</v>
      </c>
      <c r="I266" s="54" t="n">
        <f aca="false">SUM(I265:I265)</f>
        <v>28245</v>
      </c>
      <c r="J266" s="54" t="n">
        <f aca="false">SUM(J265:J265)</f>
        <v>31358</v>
      </c>
      <c r="K266" s="54" t="n">
        <f aca="false">SUM(K265:K265)</f>
        <v>37099</v>
      </c>
      <c r="L266" s="54" t="n">
        <f aca="false">SUM(L265:L265)</f>
        <v>10000</v>
      </c>
      <c r="M266" s="54" t="n">
        <f aca="false">SUM(M265:M265)</f>
        <v>10000</v>
      </c>
    </row>
    <row r="268" customFormat="false" ht="13.8" hidden="false" customHeight="false" outlineLevel="0" collapsed="false">
      <c r="D268" s="65" t="s">
        <v>177</v>
      </c>
      <c r="E268" s="65"/>
      <c r="F268" s="65"/>
      <c r="G268" s="65"/>
      <c r="H268" s="65"/>
      <c r="I268" s="65"/>
      <c r="J268" s="65"/>
      <c r="K268" s="65"/>
      <c r="L268" s="65"/>
      <c r="M268" s="65"/>
    </row>
    <row r="269" customFormat="false" ht="14.45" hidden="false" customHeight="false" outlineLevel="0" collapsed="false">
      <c r="D269" s="49" t="s">
        <v>20</v>
      </c>
      <c r="E269" s="49" t="s">
        <v>21</v>
      </c>
      <c r="F269" s="49" t="s">
        <v>22</v>
      </c>
      <c r="G269" s="49" t="s">
        <v>1</v>
      </c>
      <c r="H269" s="49" t="s">
        <v>2</v>
      </c>
      <c r="I269" s="49" t="s">
        <v>3</v>
      </c>
      <c r="J269" s="49" t="s">
        <v>4</v>
      </c>
      <c r="K269" s="49" t="s">
        <v>5</v>
      </c>
      <c r="L269" s="49" t="s">
        <v>6</v>
      </c>
      <c r="M269" s="49" t="s">
        <v>7</v>
      </c>
    </row>
    <row r="270" customFormat="false" ht="13.8" hidden="false" customHeight="false" outlineLevel="0" collapsed="false">
      <c r="A270" s="45" t="n">
        <v>5</v>
      </c>
      <c r="B270" s="45" t="n">
        <v>2</v>
      </c>
      <c r="C270" s="45" t="n">
        <v>1</v>
      </c>
      <c r="D270" s="75" t="s">
        <v>178</v>
      </c>
      <c r="E270" s="51" t="n">
        <v>630</v>
      </c>
      <c r="F270" s="51" t="s">
        <v>105</v>
      </c>
      <c r="G270" s="52" t="n">
        <v>41754.86</v>
      </c>
      <c r="H270" s="52" t="n">
        <v>14295.99</v>
      </c>
      <c r="I270" s="52" t="n">
        <v>15100</v>
      </c>
      <c r="J270" s="52" t="n">
        <v>3728</v>
      </c>
      <c r="K270" s="52" t="n">
        <f aca="false">SUM(K274:K276)</f>
        <v>7000</v>
      </c>
      <c r="L270" s="52" t="n">
        <f aca="false">K270</f>
        <v>7000</v>
      </c>
      <c r="M270" s="52" t="n">
        <f aca="false">L270</f>
        <v>7000</v>
      </c>
    </row>
    <row r="271" customFormat="false" ht="13.8" hidden="false" customHeight="false" outlineLevel="0" collapsed="false">
      <c r="A271" s="45" t="n">
        <v>5</v>
      </c>
      <c r="B271" s="45" t="n">
        <v>2</v>
      </c>
      <c r="C271" s="45" t="n">
        <v>1</v>
      </c>
      <c r="D271" s="75"/>
      <c r="E271" s="51" t="n">
        <v>640</v>
      </c>
      <c r="F271" s="51" t="s">
        <v>106</v>
      </c>
      <c r="G271" s="52" t="n">
        <v>2800</v>
      </c>
      <c r="H271" s="52" t="n">
        <v>0</v>
      </c>
      <c r="I271" s="52" t="n">
        <v>0</v>
      </c>
      <c r="J271" s="52" t="n">
        <v>0</v>
      </c>
      <c r="K271" s="52" t="n">
        <v>0</v>
      </c>
      <c r="L271" s="52" t="n">
        <f aca="false">K271</f>
        <v>0</v>
      </c>
      <c r="M271" s="52" t="n">
        <f aca="false">L271</f>
        <v>0</v>
      </c>
    </row>
    <row r="272" customFormat="false" ht="13.8" hidden="false" customHeight="false" outlineLevel="0" collapsed="false">
      <c r="A272" s="45" t="n">
        <v>5</v>
      </c>
      <c r="B272" s="45" t="n">
        <v>2</v>
      </c>
      <c r="C272" s="45" t="n">
        <v>1</v>
      </c>
      <c r="D272" s="67" t="s">
        <v>8</v>
      </c>
      <c r="E272" s="53" t="n">
        <v>41</v>
      </c>
      <c r="F272" s="53" t="s">
        <v>10</v>
      </c>
      <c r="G272" s="54" t="n">
        <f aca="false">SUM(G270:G271)</f>
        <v>44554.86</v>
      </c>
      <c r="H272" s="54" t="n">
        <f aca="false">SUM(H270:H271)</f>
        <v>14295.99</v>
      </c>
      <c r="I272" s="54" t="n">
        <f aca="false">SUM(I270:I271)</f>
        <v>15100</v>
      </c>
      <c r="J272" s="54" t="n">
        <f aca="false">SUM(J270:J271)</f>
        <v>3728</v>
      </c>
      <c r="K272" s="54" t="n">
        <f aca="false">SUM(K270:K271)</f>
        <v>7000</v>
      </c>
      <c r="L272" s="54" t="n">
        <f aca="false">SUM(L270:L271)</f>
        <v>7000</v>
      </c>
      <c r="M272" s="54" t="n">
        <f aca="false">SUM(M270:M271)</f>
        <v>7000</v>
      </c>
    </row>
    <row r="274" customFormat="false" ht="13.8" hidden="false" customHeight="false" outlineLevel="0" collapsed="false">
      <c r="E274" s="76" t="s">
        <v>43</v>
      </c>
      <c r="F274" s="55" t="s">
        <v>179</v>
      </c>
      <c r="G274" s="77" t="n">
        <v>544.68</v>
      </c>
      <c r="H274" s="77" t="n">
        <v>1584.1</v>
      </c>
      <c r="I274" s="77" t="n">
        <v>4600</v>
      </c>
      <c r="J274" s="77" t="n">
        <v>937</v>
      </c>
      <c r="K274" s="77" t="n">
        <v>4500</v>
      </c>
      <c r="L274" s="77" t="n">
        <f aca="false">K274</f>
        <v>4500</v>
      </c>
      <c r="M274" s="78" t="n">
        <f aca="false">L274</f>
        <v>4500</v>
      </c>
    </row>
    <row r="275" customFormat="false" ht="13.8" hidden="false" customHeight="false" outlineLevel="0" collapsed="false">
      <c r="E275" s="79"/>
      <c r="F275" s="90" t="s">
        <v>180</v>
      </c>
      <c r="G275" s="80" t="n">
        <v>29609.74</v>
      </c>
      <c r="H275" s="80" t="n">
        <v>6791.76</v>
      </c>
      <c r="I275" s="80" t="n">
        <v>6700</v>
      </c>
      <c r="J275" s="80" t="n">
        <v>1544</v>
      </c>
      <c r="K275" s="80" t="n">
        <v>1500</v>
      </c>
      <c r="L275" s="80" t="n">
        <f aca="false">K275</f>
        <v>1500</v>
      </c>
      <c r="M275" s="81" t="n">
        <f aca="false">L275</f>
        <v>1500</v>
      </c>
    </row>
    <row r="276" customFormat="false" ht="13.8" hidden="false" customHeight="false" outlineLevel="0" collapsed="false">
      <c r="E276" s="82"/>
      <c r="F276" s="83" t="s">
        <v>181</v>
      </c>
      <c r="G276" s="84" t="n">
        <v>10960.44</v>
      </c>
      <c r="H276" s="84" t="n">
        <v>3727.48</v>
      </c>
      <c r="I276" s="84" t="n">
        <v>3700</v>
      </c>
      <c r="J276" s="84" t="n">
        <v>391</v>
      </c>
      <c r="K276" s="84" t="n">
        <v>1000</v>
      </c>
      <c r="L276" s="84" t="n">
        <f aca="false">K276</f>
        <v>1000</v>
      </c>
      <c r="M276" s="85" t="n">
        <f aca="false">L276</f>
        <v>1000</v>
      </c>
    </row>
    <row r="277" customFormat="false" ht="13.8" hidden="false" customHeight="false" outlineLevel="0" collapsed="false">
      <c r="G277" s="80"/>
      <c r="H277" s="80"/>
      <c r="I277" s="80"/>
      <c r="J277" s="80"/>
      <c r="K277" s="80"/>
      <c r="L277" s="80"/>
      <c r="M277" s="80"/>
    </row>
    <row r="278" customFormat="false" ht="13.8" hidden="false" customHeight="false" outlineLevel="0" collapsed="false">
      <c r="D278" s="65" t="s">
        <v>182</v>
      </c>
      <c r="E278" s="65"/>
      <c r="F278" s="65"/>
      <c r="G278" s="65"/>
      <c r="H278" s="65"/>
      <c r="I278" s="65"/>
      <c r="J278" s="65"/>
      <c r="K278" s="65"/>
      <c r="L278" s="65"/>
      <c r="M278" s="65"/>
    </row>
    <row r="279" customFormat="false" ht="14.45" hidden="false" customHeight="false" outlineLevel="0" collapsed="false">
      <c r="D279" s="49" t="s">
        <v>20</v>
      </c>
      <c r="E279" s="49" t="s">
        <v>21</v>
      </c>
      <c r="F279" s="49" t="s">
        <v>22</v>
      </c>
      <c r="G279" s="49" t="s">
        <v>1</v>
      </c>
      <c r="H279" s="49" t="s">
        <v>2</v>
      </c>
      <c r="I279" s="49" t="s">
        <v>3</v>
      </c>
      <c r="J279" s="49" t="s">
        <v>4</v>
      </c>
      <c r="K279" s="49" t="s">
        <v>5</v>
      </c>
      <c r="L279" s="49" t="s">
        <v>6</v>
      </c>
      <c r="M279" s="49" t="s">
        <v>7</v>
      </c>
    </row>
    <row r="280" customFormat="false" ht="13.8" hidden="false" customHeight="false" outlineLevel="0" collapsed="false">
      <c r="A280" s="45" t="n">
        <v>5</v>
      </c>
      <c r="B280" s="45" t="n">
        <v>2</v>
      </c>
      <c r="C280" s="45" t="n">
        <v>2</v>
      </c>
      <c r="D280" s="66" t="s">
        <v>183</v>
      </c>
      <c r="E280" s="51" t="n">
        <v>630</v>
      </c>
      <c r="F280" s="51" t="s">
        <v>105</v>
      </c>
      <c r="G280" s="52" t="n">
        <v>971.53</v>
      </c>
      <c r="H280" s="52" t="n">
        <v>761.78</v>
      </c>
      <c r="I280" s="52" t="n">
        <v>1500</v>
      </c>
      <c r="J280" s="52" t="n">
        <v>2934</v>
      </c>
      <c r="K280" s="52" t="n">
        <v>3000</v>
      </c>
      <c r="L280" s="52" t="n">
        <f aca="false">K280</f>
        <v>3000</v>
      </c>
      <c r="M280" s="52" t="n">
        <f aca="false">L280</f>
        <v>3000</v>
      </c>
    </row>
    <row r="281" customFormat="false" ht="13.8" hidden="false" customHeight="false" outlineLevel="0" collapsed="false">
      <c r="A281" s="45" t="n">
        <v>5</v>
      </c>
      <c r="B281" s="45" t="n">
        <v>2</v>
      </c>
      <c r="C281" s="45" t="n">
        <v>2</v>
      </c>
      <c r="D281" s="67" t="s">
        <v>8</v>
      </c>
      <c r="E281" s="53" t="n">
        <v>41</v>
      </c>
      <c r="F281" s="53" t="s">
        <v>10</v>
      </c>
      <c r="G281" s="54" t="n">
        <f aca="false">SUM(G280:G280)</f>
        <v>971.53</v>
      </c>
      <c r="H281" s="54" t="n">
        <f aca="false">SUM(H280:H280)</f>
        <v>761.78</v>
      </c>
      <c r="I281" s="54" t="n">
        <f aca="false">SUM(I280:I280)</f>
        <v>1500</v>
      </c>
      <c r="J281" s="54" t="n">
        <f aca="false">SUM(J280:J280)</f>
        <v>2934</v>
      </c>
      <c r="K281" s="54" t="n">
        <f aca="false">SUM(K280:K280)</f>
        <v>3000</v>
      </c>
      <c r="L281" s="54" t="n">
        <f aca="false">SUM(L280:L280)</f>
        <v>3000</v>
      </c>
      <c r="M281" s="54" t="n">
        <f aca="false">SUM(M280:M280)</f>
        <v>3000</v>
      </c>
    </row>
    <row r="283" customFormat="false" ht="13.8" hidden="false" customHeight="false" outlineLevel="0" collapsed="false">
      <c r="D283" s="65" t="s">
        <v>184</v>
      </c>
      <c r="E283" s="65"/>
      <c r="F283" s="65"/>
      <c r="G283" s="65"/>
      <c r="H283" s="65"/>
      <c r="I283" s="65"/>
      <c r="J283" s="65"/>
      <c r="K283" s="65"/>
      <c r="L283" s="65"/>
      <c r="M283" s="65"/>
    </row>
    <row r="284" customFormat="false" ht="14.45" hidden="false" customHeight="false" outlineLevel="0" collapsed="false">
      <c r="D284" s="49" t="s">
        <v>20</v>
      </c>
      <c r="E284" s="49" t="s">
        <v>21</v>
      </c>
      <c r="F284" s="49" t="s">
        <v>22</v>
      </c>
      <c r="G284" s="49" t="s">
        <v>1</v>
      </c>
      <c r="H284" s="49" t="s">
        <v>2</v>
      </c>
      <c r="I284" s="49" t="s">
        <v>3</v>
      </c>
      <c r="J284" s="49" t="s">
        <v>4</v>
      </c>
      <c r="K284" s="49" t="s">
        <v>5</v>
      </c>
      <c r="L284" s="49" t="s">
        <v>6</v>
      </c>
      <c r="M284" s="49" t="s">
        <v>7</v>
      </c>
    </row>
    <row r="285" customFormat="false" ht="13.8" hidden="false" customHeight="false" outlineLevel="0" collapsed="false">
      <c r="A285" s="45" t="n">
        <v>5</v>
      </c>
      <c r="B285" s="45" t="n">
        <v>2</v>
      </c>
      <c r="C285" s="45" t="n">
        <v>3</v>
      </c>
      <c r="D285" s="66" t="s">
        <v>183</v>
      </c>
      <c r="E285" s="51" t="n">
        <v>610</v>
      </c>
      <c r="F285" s="51" t="s">
        <v>103</v>
      </c>
      <c r="G285" s="52" t="n">
        <v>13176.56</v>
      </c>
      <c r="H285" s="52" t="n">
        <v>18703.16</v>
      </c>
      <c r="I285" s="52" t="n">
        <v>19330</v>
      </c>
      <c r="J285" s="52" t="n">
        <v>27751</v>
      </c>
      <c r="K285" s="52" t="n">
        <v>4522.5</v>
      </c>
      <c r="L285" s="52" t="n">
        <v>0</v>
      </c>
      <c r="M285" s="52" t="n">
        <v>0</v>
      </c>
    </row>
    <row r="286" customFormat="false" ht="13.8" hidden="false" customHeight="false" outlineLevel="0" collapsed="false">
      <c r="A286" s="45" t="n">
        <v>5</v>
      </c>
      <c r="B286" s="45" t="n">
        <v>2</v>
      </c>
      <c r="C286" s="45" t="n">
        <v>3</v>
      </c>
      <c r="D286" s="66"/>
      <c r="E286" s="51" t="n">
        <v>620</v>
      </c>
      <c r="F286" s="51" t="s">
        <v>104</v>
      </c>
      <c r="G286" s="52" t="n">
        <v>4572.79</v>
      </c>
      <c r="H286" s="52" t="n">
        <v>6536.76</v>
      </c>
      <c r="I286" s="52" t="n">
        <v>6998</v>
      </c>
      <c r="J286" s="52" t="n">
        <v>9746</v>
      </c>
      <c r="K286" s="52" t="n">
        <f aca="false">517.5</f>
        <v>517.5</v>
      </c>
      <c r="L286" s="52" t="n">
        <v>0</v>
      </c>
      <c r="M286" s="52" t="n">
        <v>0</v>
      </c>
    </row>
    <row r="287" customFormat="false" ht="13.8" hidden="false" customHeight="false" outlineLevel="0" collapsed="false">
      <c r="A287" s="45" t="n">
        <v>5</v>
      </c>
      <c r="B287" s="45" t="n">
        <v>2</v>
      </c>
      <c r="C287" s="45" t="n">
        <v>3</v>
      </c>
      <c r="D287" s="66"/>
      <c r="E287" s="51" t="n">
        <v>630</v>
      </c>
      <c r="F287" s="51" t="s">
        <v>105</v>
      </c>
      <c r="G287" s="52" t="n">
        <v>0</v>
      </c>
      <c r="H287" s="52" t="n">
        <v>0</v>
      </c>
      <c r="I287" s="52" t="n">
        <v>0</v>
      </c>
      <c r="J287" s="52" t="n">
        <v>405</v>
      </c>
      <c r="K287" s="52" t="n">
        <v>0</v>
      </c>
      <c r="L287" s="52" t="n">
        <f aca="false">K287</f>
        <v>0</v>
      </c>
      <c r="M287" s="52" t="n">
        <f aca="false">L287</f>
        <v>0</v>
      </c>
    </row>
    <row r="288" customFormat="false" ht="13.8" hidden="false" customHeight="false" outlineLevel="0" collapsed="false">
      <c r="A288" s="45" t="n">
        <v>5</v>
      </c>
      <c r="B288" s="45" t="n">
        <v>2</v>
      </c>
      <c r="C288" s="45" t="n">
        <v>3</v>
      </c>
      <c r="D288" s="86" t="s">
        <v>8</v>
      </c>
      <c r="E288" s="100" t="s">
        <v>185</v>
      </c>
      <c r="F288" s="87" t="s">
        <v>186</v>
      </c>
      <c r="G288" s="88" t="n">
        <f aca="false">SUM(G285:G287)</f>
        <v>17749.35</v>
      </c>
      <c r="H288" s="88" t="n">
        <f aca="false">SUM(H285:H287)</f>
        <v>25239.92</v>
      </c>
      <c r="I288" s="88" t="n">
        <f aca="false">SUM(I285:I287)</f>
        <v>26328</v>
      </c>
      <c r="J288" s="88" t="n">
        <f aca="false">SUM(J285:J287)</f>
        <v>37902</v>
      </c>
      <c r="K288" s="88" t="n">
        <f aca="false">SUM(K285:K287)</f>
        <v>5040</v>
      </c>
      <c r="L288" s="88" t="n">
        <f aca="false">SUM(L285:L287)</f>
        <v>0</v>
      </c>
      <c r="M288" s="88" t="n">
        <f aca="false">SUM(M285:M287)</f>
        <v>0</v>
      </c>
    </row>
    <row r="289" customFormat="false" ht="13.8" hidden="false" customHeight="false" outlineLevel="0" collapsed="false">
      <c r="A289" s="45" t="n">
        <v>5</v>
      </c>
      <c r="B289" s="45" t="n">
        <v>2</v>
      </c>
      <c r="C289" s="45" t="n">
        <v>3</v>
      </c>
      <c r="D289" s="66" t="s">
        <v>183</v>
      </c>
      <c r="E289" s="51" t="n">
        <v>610</v>
      </c>
      <c r="F289" s="51" t="s">
        <v>103</v>
      </c>
      <c r="G289" s="52" t="n">
        <v>11297.46</v>
      </c>
      <c r="H289" s="52" t="n">
        <v>7034.37</v>
      </c>
      <c r="I289" s="52" t="n">
        <v>6590</v>
      </c>
      <c r="J289" s="52" t="n">
        <v>14074</v>
      </c>
      <c r="K289" s="52" t="n">
        <v>18080</v>
      </c>
      <c r="L289" s="52" t="n">
        <v>0</v>
      </c>
      <c r="M289" s="52" t="n">
        <v>0</v>
      </c>
    </row>
    <row r="290" customFormat="false" ht="13.8" hidden="false" customHeight="false" outlineLevel="0" collapsed="false">
      <c r="A290" s="45" t="n">
        <v>5</v>
      </c>
      <c r="B290" s="45" t="n">
        <v>2</v>
      </c>
      <c r="C290" s="45" t="n">
        <v>3</v>
      </c>
      <c r="D290" s="66"/>
      <c r="E290" s="51" t="n">
        <v>620</v>
      </c>
      <c r="F290" s="51" t="s">
        <v>104</v>
      </c>
      <c r="G290" s="52" t="n">
        <v>4209.94</v>
      </c>
      <c r="H290" s="52" t="n">
        <v>2496.76</v>
      </c>
      <c r="I290" s="52" t="n">
        <v>2061</v>
      </c>
      <c r="J290" s="52" t="n">
        <v>4932</v>
      </c>
      <c r="K290" s="52" t="n">
        <v>6319</v>
      </c>
      <c r="L290" s="52" t="n">
        <v>0</v>
      </c>
      <c r="M290" s="52" t="n">
        <v>0</v>
      </c>
    </row>
    <row r="291" customFormat="false" ht="13.8" hidden="false" customHeight="false" outlineLevel="0" collapsed="false">
      <c r="A291" s="45" t="n">
        <v>5</v>
      </c>
      <c r="B291" s="45" t="n">
        <v>2</v>
      </c>
      <c r="C291" s="45" t="n">
        <v>3</v>
      </c>
      <c r="D291" s="66"/>
      <c r="E291" s="51" t="n">
        <v>630</v>
      </c>
      <c r="F291" s="51" t="s">
        <v>105</v>
      </c>
      <c r="G291" s="52" t="n">
        <v>2082.57</v>
      </c>
      <c r="H291" s="52" t="n">
        <v>2845.57</v>
      </c>
      <c r="I291" s="52" t="n">
        <v>2994</v>
      </c>
      <c r="J291" s="52" t="n">
        <v>5553</v>
      </c>
      <c r="K291" s="52" t="n">
        <v>2700</v>
      </c>
      <c r="L291" s="52" t="n">
        <v>0</v>
      </c>
      <c r="M291" s="52" t="n">
        <v>0</v>
      </c>
    </row>
    <row r="292" customFormat="false" ht="13.8" hidden="false" customHeight="false" outlineLevel="0" collapsed="false">
      <c r="A292" s="45" t="n">
        <v>5</v>
      </c>
      <c r="B292" s="45" t="n">
        <v>2</v>
      </c>
      <c r="C292" s="45" t="n">
        <v>3</v>
      </c>
      <c r="D292" s="66"/>
      <c r="E292" s="51" t="n">
        <v>640</v>
      </c>
      <c r="F292" s="51" t="s">
        <v>106</v>
      </c>
      <c r="G292" s="52" t="n">
        <v>88.99</v>
      </c>
      <c r="H292" s="52" t="n">
        <v>0</v>
      </c>
      <c r="I292" s="52" t="n">
        <v>0</v>
      </c>
      <c r="J292" s="52" t="n">
        <v>137</v>
      </c>
      <c r="K292" s="52" t="n">
        <v>0</v>
      </c>
      <c r="L292" s="52" t="n">
        <v>0</v>
      </c>
      <c r="M292" s="52" t="n">
        <v>0</v>
      </c>
    </row>
    <row r="293" customFormat="false" ht="13.8" hidden="false" customHeight="false" outlineLevel="0" collapsed="false">
      <c r="A293" s="45" t="n">
        <v>5</v>
      </c>
      <c r="B293" s="45" t="n">
        <v>2</v>
      </c>
      <c r="C293" s="45" t="n">
        <v>3</v>
      </c>
      <c r="D293" s="86" t="s">
        <v>8</v>
      </c>
      <c r="E293" s="87" t="n">
        <v>41</v>
      </c>
      <c r="F293" s="87" t="s">
        <v>10</v>
      </c>
      <c r="G293" s="88" t="n">
        <f aca="false">SUM(G289:G292)</f>
        <v>17678.96</v>
      </c>
      <c r="H293" s="88" t="n">
        <f aca="false">SUM(H289:H292)</f>
        <v>12376.7</v>
      </c>
      <c r="I293" s="88" t="n">
        <f aca="false">SUM(I289:I292)</f>
        <v>11645</v>
      </c>
      <c r="J293" s="88" t="n">
        <f aca="false">SUM(J289:J292)</f>
        <v>24696</v>
      </c>
      <c r="K293" s="88" t="n">
        <f aca="false">SUM(K289:K292)</f>
        <v>27099</v>
      </c>
      <c r="L293" s="88" t="n">
        <f aca="false">SUM(L289:L292)</f>
        <v>0</v>
      </c>
      <c r="M293" s="88" t="n">
        <f aca="false">SUM(M289:M292)</f>
        <v>0</v>
      </c>
    </row>
    <row r="294" customFormat="false" ht="13.8" hidden="false" customHeight="false" outlineLevel="0" collapsed="false">
      <c r="D294" s="55"/>
      <c r="E294" s="56"/>
      <c r="F294" s="53" t="s">
        <v>18</v>
      </c>
      <c r="G294" s="54" t="n">
        <f aca="false">G288+G293</f>
        <v>35428.31</v>
      </c>
      <c r="H294" s="54" t="n">
        <f aca="false">H288+H293</f>
        <v>37616.62</v>
      </c>
      <c r="I294" s="54" t="n">
        <f aca="false">I288+I293</f>
        <v>37973</v>
      </c>
      <c r="J294" s="54" t="n">
        <f aca="false">J288+J293</f>
        <v>62598</v>
      </c>
      <c r="K294" s="54" t="n">
        <f aca="false">K288+K293</f>
        <v>32139</v>
      </c>
      <c r="L294" s="54" t="n">
        <f aca="false">L288+L293</f>
        <v>0</v>
      </c>
      <c r="M294" s="54" t="n">
        <f aca="false">M288+M293</f>
        <v>0</v>
      </c>
    </row>
    <row r="296" customFormat="false" ht="13.8" hidden="false" customHeight="false" outlineLevel="0" collapsed="false">
      <c r="D296" s="57" t="s">
        <v>187</v>
      </c>
      <c r="E296" s="57"/>
      <c r="F296" s="57"/>
      <c r="G296" s="57"/>
      <c r="H296" s="57"/>
      <c r="I296" s="57"/>
      <c r="J296" s="57"/>
      <c r="K296" s="57"/>
      <c r="L296" s="57"/>
      <c r="M296" s="57"/>
    </row>
    <row r="297" customFormat="false" ht="14.45" hidden="false" customHeight="false" outlineLevel="0" collapsed="false">
      <c r="D297" s="48"/>
      <c r="E297" s="48"/>
      <c r="F297" s="48"/>
      <c r="G297" s="49" t="s">
        <v>1</v>
      </c>
      <c r="H297" s="49" t="s">
        <v>2</v>
      </c>
      <c r="I297" s="49" t="s">
        <v>3</v>
      </c>
      <c r="J297" s="49" t="s">
        <v>4</v>
      </c>
      <c r="K297" s="49" t="s">
        <v>5</v>
      </c>
      <c r="L297" s="49" t="s">
        <v>6</v>
      </c>
      <c r="M297" s="49" t="s">
        <v>7</v>
      </c>
    </row>
    <row r="298" customFormat="false" ht="13.8" hidden="false" customHeight="false" outlineLevel="0" collapsed="false">
      <c r="A298" s="45" t="n">
        <v>6</v>
      </c>
      <c r="D298" s="58" t="s">
        <v>8</v>
      </c>
      <c r="E298" s="59" t="n">
        <v>41</v>
      </c>
      <c r="F298" s="59" t="s">
        <v>10</v>
      </c>
      <c r="G298" s="60" t="n">
        <f aca="false">G304+G327+G361</f>
        <v>69040.48</v>
      </c>
      <c r="H298" s="60" t="n">
        <f aca="false">H304+H327+H361</f>
        <v>50038.47</v>
      </c>
      <c r="I298" s="60" t="n">
        <f aca="false">I304+I327+I361</f>
        <v>44400</v>
      </c>
      <c r="J298" s="60" t="n">
        <f aca="false">J304+J327+J361</f>
        <v>32726</v>
      </c>
      <c r="K298" s="60" t="n">
        <f aca="false">K304+K327+K361</f>
        <v>35021</v>
      </c>
      <c r="L298" s="60" t="n">
        <f aca="false">L304+L327+L361</f>
        <v>36521</v>
      </c>
      <c r="M298" s="60" t="n">
        <f aca="false">M304+M327+M361</f>
        <v>36521</v>
      </c>
    </row>
    <row r="299" customFormat="false" ht="13.8" hidden="false" customHeight="false" outlineLevel="0" collapsed="false">
      <c r="D299" s="55"/>
      <c r="E299" s="56"/>
      <c r="F299" s="61" t="s">
        <v>18</v>
      </c>
      <c r="G299" s="62" t="n">
        <f aca="false">SUM(G298:G298)</f>
        <v>69040.48</v>
      </c>
      <c r="H299" s="62" t="n">
        <f aca="false">SUM(H298:H298)</f>
        <v>50038.47</v>
      </c>
      <c r="I299" s="62" t="n">
        <f aca="false">SUM(I298:I298)</f>
        <v>44400</v>
      </c>
      <c r="J299" s="62" t="n">
        <f aca="false">SUM(J298:J298)</f>
        <v>32726</v>
      </c>
      <c r="K299" s="62" t="n">
        <f aca="false">SUM(K298:K298)</f>
        <v>35021</v>
      </c>
      <c r="L299" s="62" t="n">
        <f aca="false">SUM(L298:L298)</f>
        <v>36521</v>
      </c>
      <c r="M299" s="62" t="n">
        <f aca="false">SUM(M298:M298)</f>
        <v>36521</v>
      </c>
    </row>
    <row r="301" customFormat="false" ht="13.8" hidden="false" customHeight="false" outlineLevel="0" collapsed="false">
      <c r="D301" s="63" t="s">
        <v>188</v>
      </c>
      <c r="E301" s="63"/>
      <c r="F301" s="63"/>
      <c r="G301" s="63"/>
      <c r="H301" s="63"/>
      <c r="I301" s="63"/>
      <c r="J301" s="63"/>
      <c r="K301" s="63"/>
      <c r="L301" s="63"/>
      <c r="M301" s="63"/>
    </row>
    <row r="302" customFormat="false" ht="14.45" hidden="false" customHeight="false" outlineLevel="0" collapsed="false">
      <c r="D302" s="99"/>
      <c r="E302" s="99"/>
      <c r="F302" s="99"/>
      <c r="G302" s="49" t="s">
        <v>1</v>
      </c>
      <c r="H302" s="49" t="s">
        <v>2</v>
      </c>
      <c r="I302" s="49" t="s">
        <v>3</v>
      </c>
      <c r="J302" s="49" t="s">
        <v>4</v>
      </c>
      <c r="K302" s="49" t="s">
        <v>5</v>
      </c>
      <c r="L302" s="49" t="s">
        <v>6</v>
      </c>
      <c r="M302" s="49" t="s">
        <v>7</v>
      </c>
    </row>
    <row r="303" customFormat="false" ht="13.8" hidden="false" customHeight="false" outlineLevel="0" collapsed="false">
      <c r="A303" s="45" t="n">
        <v>6</v>
      </c>
      <c r="B303" s="45" t="n">
        <v>1</v>
      </c>
      <c r="D303" s="64" t="s">
        <v>8</v>
      </c>
      <c r="E303" s="51" t="n">
        <v>41</v>
      </c>
      <c r="F303" s="51" t="s">
        <v>10</v>
      </c>
      <c r="G303" s="52" t="n">
        <f aca="false">G312+G317</f>
        <v>23331.76</v>
      </c>
      <c r="H303" s="52" t="n">
        <f aca="false">H312+H317</f>
        <v>23164.29</v>
      </c>
      <c r="I303" s="52" t="n">
        <f aca="false">I312+I317</f>
        <v>11000</v>
      </c>
      <c r="J303" s="52" t="n">
        <f aca="false">J312+J317</f>
        <v>10121</v>
      </c>
      <c r="K303" s="52" t="n">
        <f aca="false">K312+K317</f>
        <v>9100</v>
      </c>
      <c r="L303" s="52" t="n">
        <f aca="false">L312+L317</f>
        <v>11000</v>
      </c>
      <c r="M303" s="52" t="n">
        <f aca="false">M312+M317</f>
        <v>11000</v>
      </c>
    </row>
    <row r="304" customFormat="false" ht="13.8" hidden="false" customHeight="false" outlineLevel="0" collapsed="false">
      <c r="A304" s="45" t="n">
        <v>6</v>
      </c>
      <c r="B304" s="45" t="n">
        <v>1</v>
      </c>
      <c r="D304" s="55"/>
      <c r="E304" s="56"/>
      <c r="F304" s="53" t="s">
        <v>18</v>
      </c>
      <c r="G304" s="54" t="n">
        <f aca="false">SUM(G303:G303)</f>
        <v>23331.76</v>
      </c>
      <c r="H304" s="54" t="n">
        <f aca="false">SUM(H303:H303)</f>
        <v>23164.29</v>
      </c>
      <c r="I304" s="54" t="n">
        <f aca="false">SUM(I303:I303)</f>
        <v>11000</v>
      </c>
      <c r="J304" s="54" t="n">
        <f aca="false">SUM(J303:J303)</f>
        <v>10121</v>
      </c>
      <c r="K304" s="54" t="n">
        <f aca="false">SUM(K303:K303)</f>
        <v>9100</v>
      </c>
      <c r="L304" s="54" t="n">
        <f aca="false">SUM(L303:L303)</f>
        <v>11000</v>
      </c>
      <c r="M304" s="54" t="n">
        <f aca="false">SUM(M303:M303)</f>
        <v>11000</v>
      </c>
    </row>
    <row r="306" customFormat="false" ht="13.8" hidden="false" customHeight="false" outlineLevel="0" collapsed="false">
      <c r="D306" s="65" t="s">
        <v>189</v>
      </c>
      <c r="E306" s="65"/>
      <c r="F306" s="65"/>
      <c r="G306" s="65"/>
      <c r="H306" s="65"/>
      <c r="I306" s="65"/>
      <c r="J306" s="65"/>
      <c r="K306" s="65"/>
      <c r="L306" s="65"/>
      <c r="M306" s="65"/>
    </row>
    <row r="307" customFormat="false" ht="14.45" hidden="false" customHeight="false" outlineLevel="0" collapsed="false">
      <c r="D307" s="49" t="s">
        <v>20</v>
      </c>
      <c r="E307" s="49" t="s">
        <v>21</v>
      </c>
      <c r="F307" s="49" t="s">
        <v>22</v>
      </c>
      <c r="G307" s="49" t="s">
        <v>1</v>
      </c>
      <c r="H307" s="49" t="s">
        <v>2</v>
      </c>
      <c r="I307" s="49" t="s">
        <v>3</v>
      </c>
      <c r="J307" s="49" t="s">
        <v>4</v>
      </c>
      <c r="K307" s="49" t="s">
        <v>5</v>
      </c>
      <c r="L307" s="49" t="s">
        <v>6</v>
      </c>
      <c r="M307" s="49" t="s">
        <v>7</v>
      </c>
    </row>
    <row r="308" customFormat="false" ht="13.8" hidden="false" customHeight="false" outlineLevel="0" collapsed="false">
      <c r="A308" s="45" t="n">
        <v>6</v>
      </c>
      <c r="B308" s="45" t="n">
        <v>1</v>
      </c>
      <c r="C308" s="45" t="n">
        <v>1</v>
      </c>
      <c r="D308" s="66" t="s">
        <v>190</v>
      </c>
      <c r="E308" s="51" t="n">
        <v>610</v>
      </c>
      <c r="F308" s="51" t="s">
        <v>103</v>
      </c>
      <c r="G308" s="52" t="n">
        <v>7700.41</v>
      </c>
      <c r="H308" s="52" t="n">
        <v>2414.62</v>
      </c>
      <c r="I308" s="52" t="n">
        <v>0</v>
      </c>
      <c r="J308" s="52" t="n">
        <v>0</v>
      </c>
      <c r="K308" s="52" t="n">
        <v>0</v>
      </c>
      <c r="L308" s="52" t="n">
        <f aca="false">I308</f>
        <v>0</v>
      </c>
      <c r="M308" s="52" t="n">
        <f aca="false">L308</f>
        <v>0</v>
      </c>
    </row>
    <row r="309" customFormat="false" ht="13.8" hidden="false" customHeight="false" outlineLevel="0" collapsed="false">
      <c r="A309" s="45" t="n">
        <v>6</v>
      </c>
      <c r="B309" s="45" t="n">
        <v>1</v>
      </c>
      <c r="C309" s="45" t="n">
        <v>1</v>
      </c>
      <c r="D309" s="66"/>
      <c r="E309" s="51" t="n">
        <v>620</v>
      </c>
      <c r="F309" s="51" t="s">
        <v>104</v>
      </c>
      <c r="G309" s="52" t="n">
        <v>3208.26</v>
      </c>
      <c r="H309" s="52" t="n">
        <v>1550.51</v>
      </c>
      <c r="I309" s="52" t="n">
        <v>0</v>
      </c>
      <c r="J309" s="52" t="n">
        <v>109</v>
      </c>
      <c r="K309" s="52" t="n">
        <v>0</v>
      </c>
      <c r="L309" s="52" t="n">
        <f aca="false">I309</f>
        <v>0</v>
      </c>
      <c r="M309" s="52" t="n">
        <f aca="false">L309</f>
        <v>0</v>
      </c>
    </row>
    <row r="310" customFormat="false" ht="13.8" hidden="false" customHeight="false" outlineLevel="0" collapsed="false">
      <c r="A310" s="45" t="n">
        <v>6</v>
      </c>
      <c r="B310" s="45" t="n">
        <v>1</v>
      </c>
      <c r="C310" s="45" t="n">
        <v>1</v>
      </c>
      <c r="D310" s="66"/>
      <c r="E310" s="51" t="n">
        <v>630</v>
      </c>
      <c r="F310" s="51" t="s">
        <v>105</v>
      </c>
      <c r="G310" s="52" t="n">
        <v>9555.19</v>
      </c>
      <c r="H310" s="52" t="n">
        <v>14318.22</v>
      </c>
      <c r="I310" s="52" t="n">
        <f aca="false">1300+2500</f>
        <v>3800</v>
      </c>
      <c r="J310" s="52" t="n">
        <v>4704</v>
      </c>
      <c r="K310" s="52" t="n">
        <v>3800</v>
      </c>
      <c r="L310" s="52" t="n">
        <f aca="false">K310</f>
        <v>3800</v>
      </c>
      <c r="M310" s="52" t="n">
        <f aca="false">L310</f>
        <v>3800</v>
      </c>
    </row>
    <row r="311" customFormat="false" ht="13.8" hidden="false" customHeight="false" outlineLevel="0" collapsed="false">
      <c r="A311" s="45" t="n">
        <v>6</v>
      </c>
      <c r="B311" s="45" t="n">
        <v>1</v>
      </c>
      <c r="C311" s="45" t="n">
        <v>1</v>
      </c>
      <c r="D311" s="66"/>
      <c r="E311" s="51" t="n">
        <v>640</v>
      </c>
      <c r="F311" s="51" t="s">
        <v>106</v>
      </c>
      <c r="G311" s="52" t="n">
        <v>0</v>
      </c>
      <c r="H311" s="52" t="n">
        <v>1421.96</v>
      </c>
      <c r="I311" s="52" t="n">
        <v>4200</v>
      </c>
      <c r="J311" s="52" t="n">
        <v>3118</v>
      </c>
      <c r="K311" s="52" t="n">
        <v>4200</v>
      </c>
      <c r="L311" s="52" t="n">
        <f aca="false">K311</f>
        <v>4200</v>
      </c>
      <c r="M311" s="52" t="n">
        <f aca="false">L311</f>
        <v>4200</v>
      </c>
    </row>
    <row r="312" customFormat="false" ht="13.8" hidden="false" customHeight="false" outlineLevel="0" collapsed="false">
      <c r="A312" s="45" t="n">
        <v>6</v>
      </c>
      <c r="B312" s="45" t="n">
        <v>1</v>
      </c>
      <c r="C312" s="45" t="n">
        <v>1</v>
      </c>
      <c r="D312" s="67" t="s">
        <v>8</v>
      </c>
      <c r="E312" s="53" t="n">
        <v>41</v>
      </c>
      <c r="F312" s="53" t="s">
        <v>10</v>
      </c>
      <c r="G312" s="54" t="n">
        <f aca="false">SUM(G308:G311)</f>
        <v>20463.86</v>
      </c>
      <c r="H312" s="54" t="n">
        <f aca="false">SUM(H308:H311)</f>
        <v>19705.31</v>
      </c>
      <c r="I312" s="54" t="n">
        <f aca="false">SUM(I308:I311)</f>
        <v>8000</v>
      </c>
      <c r="J312" s="54" t="n">
        <f aca="false">SUM(J308:J311)</f>
        <v>7931</v>
      </c>
      <c r="K312" s="54" t="n">
        <f aca="false">SUM(K308:K311)</f>
        <v>8000</v>
      </c>
      <c r="L312" s="54" t="n">
        <f aca="false">SUM(L308:L311)</f>
        <v>8000</v>
      </c>
      <c r="M312" s="54" t="n">
        <f aca="false">SUM(M308:M311)</f>
        <v>8000</v>
      </c>
    </row>
    <row r="314" customFormat="false" ht="13.8" hidden="false" customHeight="false" outlineLevel="0" collapsed="false">
      <c r="D314" s="65" t="s">
        <v>191</v>
      </c>
      <c r="E314" s="65"/>
      <c r="F314" s="65"/>
      <c r="G314" s="65"/>
      <c r="H314" s="65"/>
      <c r="I314" s="65"/>
      <c r="J314" s="65"/>
      <c r="K314" s="65"/>
      <c r="L314" s="65"/>
      <c r="M314" s="65"/>
    </row>
    <row r="315" customFormat="false" ht="14.45" hidden="false" customHeight="false" outlineLevel="0" collapsed="false">
      <c r="D315" s="49" t="s">
        <v>20</v>
      </c>
      <c r="E315" s="49" t="s">
        <v>21</v>
      </c>
      <c r="F315" s="49" t="s">
        <v>22</v>
      </c>
      <c r="G315" s="49" t="s">
        <v>1</v>
      </c>
      <c r="H315" s="49" t="s">
        <v>2</v>
      </c>
      <c r="I315" s="49" t="s">
        <v>3</v>
      </c>
      <c r="J315" s="49" t="s">
        <v>4</v>
      </c>
      <c r="K315" s="49" t="s">
        <v>5</v>
      </c>
      <c r="L315" s="49" t="s">
        <v>6</v>
      </c>
      <c r="M315" s="49" t="s">
        <v>7</v>
      </c>
    </row>
    <row r="316" customFormat="false" ht="13.8" hidden="false" customHeight="false" outlineLevel="0" collapsed="false">
      <c r="A316" s="45" t="n">
        <v>6</v>
      </c>
      <c r="B316" s="45" t="n">
        <v>1</v>
      </c>
      <c r="C316" s="45" t="n">
        <v>2</v>
      </c>
      <c r="D316" s="66" t="s">
        <v>190</v>
      </c>
      <c r="E316" s="51" t="n">
        <v>640</v>
      </c>
      <c r="F316" s="51" t="s">
        <v>106</v>
      </c>
      <c r="G316" s="52" t="n">
        <v>2867.9</v>
      </c>
      <c r="H316" s="52" t="n">
        <v>3458.98</v>
      </c>
      <c r="I316" s="52" t="n">
        <v>3000</v>
      </c>
      <c r="J316" s="52" t="n">
        <v>2190</v>
      </c>
      <c r="K316" s="52" t="n">
        <v>1100</v>
      </c>
      <c r="L316" s="52" t="n">
        <v>3000</v>
      </c>
      <c r="M316" s="52" t="n">
        <f aca="false">L316</f>
        <v>3000</v>
      </c>
    </row>
    <row r="317" customFormat="false" ht="13.8" hidden="false" customHeight="false" outlineLevel="0" collapsed="false">
      <c r="A317" s="45" t="n">
        <v>6</v>
      </c>
      <c r="B317" s="45" t="n">
        <v>1</v>
      </c>
      <c r="C317" s="45" t="n">
        <v>2</v>
      </c>
      <c r="D317" s="67" t="s">
        <v>8</v>
      </c>
      <c r="E317" s="53" t="n">
        <v>41</v>
      </c>
      <c r="F317" s="53" t="s">
        <v>10</v>
      </c>
      <c r="G317" s="54" t="n">
        <f aca="false">SUM(G316:G316)</f>
        <v>2867.9</v>
      </c>
      <c r="H317" s="54" t="n">
        <f aca="false">SUM(H316:H316)</f>
        <v>3458.98</v>
      </c>
      <c r="I317" s="54" t="n">
        <f aca="false">SUM(I316:I316)</f>
        <v>3000</v>
      </c>
      <c r="J317" s="54" t="n">
        <f aca="false">SUM(J316:J316)</f>
        <v>2190</v>
      </c>
      <c r="K317" s="54" t="n">
        <f aca="false">SUM(K316:K316)</f>
        <v>1100</v>
      </c>
      <c r="L317" s="54" t="n">
        <f aca="false">SUM(L316:L316)</f>
        <v>3000</v>
      </c>
      <c r="M317" s="54" t="n">
        <f aca="false">SUM(M316:M316)</f>
        <v>3000</v>
      </c>
    </row>
    <row r="319" customFormat="false" ht="13.8" hidden="false" customHeight="false" outlineLevel="0" collapsed="false">
      <c r="E319" s="76" t="s">
        <v>43</v>
      </c>
      <c r="F319" s="55" t="s">
        <v>192</v>
      </c>
      <c r="G319" s="77" t="n">
        <v>2059.9</v>
      </c>
      <c r="H319" s="77" t="n">
        <v>1558.98</v>
      </c>
      <c r="I319" s="77" t="n">
        <v>1100</v>
      </c>
      <c r="J319" s="77" t="n">
        <v>1100</v>
      </c>
      <c r="K319" s="77" t="n">
        <v>1100</v>
      </c>
      <c r="L319" s="77"/>
      <c r="M319" s="78"/>
    </row>
    <row r="320" customFormat="false" ht="13.8" hidden="false" customHeight="false" outlineLevel="0" collapsed="false">
      <c r="E320" s="79"/>
      <c r="F320" s="90" t="s">
        <v>193</v>
      </c>
      <c r="G320" s="80" t="n">
        <v>808</v>
      </c>
      <c r="H320" s="80" t="n">
        <v>900</v>
      </c>
      <c r="I320" s="80" t="n">
        <v>450</v>
      </c>
      <c r="J320" s="80" t="n">
        <v>450</v>
      </c>
      <c r="K320" s="80"/>
      <c r="L320" s="80"/>
      <c r="M320" s="81"/>
    </row>
    <row r="321" customFormat="false" ht="13.8" hidden="false" customHeight="false" outlineLevel="0" collapsed="false">
      <c r="E321" s="79"/>
      <c r="F321" s="90" t="s">
        <v>194</v>
      </c>
      <c r="G321" s="80"/>
      <c r="H321" s="80" t="n">
        <v>1000</v>
      </c>
      <c r="I321" s="80" t="n">
        <v>750</v>
      </c>
      <c r="J321" s="80" t="n">
        <v>640</v>
      </c>
      <c r="K321" s="80"/>
      <c r="L321" s="80"/>
      <c r="M321" s="81"/>
    </row>
    <row r="322" customFormat="false" ht="13.8" hidden="false" customHeight="false" outlineLevel="0" collapsed="false">
      <c r="E322" s="82"/>
      <c r="F322" s="83" t="s">
        <v>195</v>
      </c>
      <c r="G322" s="84"/>
      <c r="H322" s="84"/>
      <c r="I322" s="84" t="n">
        <v>700</v>
      </c>
      <c r="J322" s="84"/>
      <c r="K322" s="84"/>
      <c r="L322" s="84" t="n">
        <v>3000</v>
      </c>
      <c r="M322" s="85" t="n">
        <v>3000</v>
      </c>
    </row>
    <row r="324" customFormat="false" ht="13.8" hidden="false" customHeight="false" outlineLevel="0" collapsed="false">
      <c r="D324" s="63" t="s">
        <v>196</v>
      </c>
      <c r="E324" s="63"/>
      <c r="F324" s="63"/>
      <c r="G324" s="63"/>
      <c r="H324" s="63"/>
      <c r="I324" s="63"/>
      <c r="J324" s="63"/>
      <c r="K324" s="63"/>
      <c r="L324" s="63"/>
      <c r="M324" s="63"/>
    </row>
    <row r="325" customFormat="false" ht="14.45" hidden="false" customHeight="false" outlineLevel="0" collapsed="false">
      <c r="D325" s="99"/>
      <c r="E325" s="99"/>
      <c r="F325" s="99"/>
      <c r="G325" s="49" t="s">
        <v>1</v>
      </c>
      <c r="H325" s="49" t="s">
        <v>2</v>
      </c>
      <c r="I325" s="49" t="s">
        <v>3</v>
      </c>
      <c r="J325" s="49" t="s">
        <v>4</v>
      </c>
      <c r="K325" s="49" t="s">
        <v>5</v>
      </c>
      <c r="L325" s="49" t="s">
        <v>6</v>
      </c>
      <c r="M325" s="49" t="s">
        <v>7</v>
      </c>
    </row>
    <row r="326" customFormat="false" ht="13.8" hidden="false" customHeight="false" outlineLevel="0" collapsed="false">
      <c r="A326" s="45" t="n">
        <v>6</v>
      </c>
      <c r="B326" s="45" t="n">
        <v>2</v>
      </c>
      <c r="D326" s="101" t="s">
        <v>8</v>
      </c>
      <c r="E326" s="102" t="n">
        <v>41</v>
      </c>
      <c r="F326" s="102" t="s">
        <v>10</v>
      </c>
      <c r="G326" s="52" t="n">
        <f aca="false">G333+G344+G356</f>
        <v>37144</v>
      </c>
      <c r="H326" s="52" t="n">
        <f aca="false">H333+H344+H356</f>
        <v>16390.24</v>
      </c>
      <c r="I326" s="52" t="n">
        <f aca="false">I333+I344+I356</f>
        <v>24500</v>
      </c>
      <c r="J326" s="52" t="n">
        <f aca="false">J333+J344+J356</f>
        <v>13771</v>
      </c>
      <c r="K326" s="52" t="n">
        <f aca="false">K333+K344+K356</f>
        <v>15956</v>
      </c>
      <c r="L326" s="52" t="n">
        <f aca="false">L333+L344+L356</f>
        <v>15956</v>
      </c>
      <c r="M326" s="52" t="n">
        <f aca="false">M333+M344+M356</f>
        <v>15956</v>
      </c>
    </row>
    <row r="327" customFormat="false" ht="13.8" hidden="false" customHeight="false" outlineLevel="0" collapsed="false">
      <c r="A327" s="45" t="n">
        <v>6</v>
      </c>
      <c r="B327" s="45" t="n">
        <v>2</v>
      </c>
      <c r="D327" s="55"/>
      <c r="E327" s="56"/>
      <c r="F327" s="53" t="s">
        <v>18</v>
      </c>
      <c r="G327" s="54" t="n">
        <f aca="false">SUM(G326:G326)</f>
        <v>37144</v>
      </c>
      <c r="H327" s="54" t="n">
        <f aca="false">SUM(H326:H326)</f>
        <v>16390.24</v>
      </c>
      <c r="I327" s="54" t="n">
        <f aca="false">SUM(I326:I326)</f>
        <v>24500</v>
      </c>
      <c r="J327" s="54" t="n">
        <f aca="false">SUM(J326:J326)</f>
        <v>13771</v>
      </c>
      <c r="K327" s="54" t="n">
        <f aca="false">SUM(K326:K326)</f>
        <v>15956</v>
      </c>
      <c r="L327" s="54" t="n">
        <f aca="false">SUM(L326:L326)</f>
        <v>15956</v>
      </c>
      <c r="M327" s="54" t="n">
        <f aca="false">SUM(M326:M326)</f>
        <v>15956</v>
      </c>
    </row>
    <row r="329" customFormat="false" ht="13.8" hidden="false" customHeight="false" outlineLevel="0" collapsed="false">
      <c r="D329" s="65" t="s">
        <v>197</v>
      </c>
      <c r="E329" s="65"/>
      <c r="F329" s="65"/>
      <c r="G329" s="65"/>
      <c r="H329" s="65"/>
      <c r="I329" s="65"/>
      <c r="J329" s="65"/>
      <c r="K329" s="65"/>
      <c r="L329" s="65"/>
      <c r="M329" s="65"/>
    </row>
    <row r="330" customFormat="false" ht="14.45" hidden="false" customHeight="false" outlineLevel="0" collapsed="false">
      <c r="D330" s="49" t="s">
        <v>20</v>
      </c>
      <c r="E330" s="49" t="s">
        <v>21</v>
      </c>
      <c r="F330" s="49" t="s">
        <v>22</v>
      </c>
      <c r="G330" s="49" t="s">
        <v>1</v>
      </c>
      <c r="H330" s="49" t="s">
        <v>2</v>
      </c>
      <c r="I330" s="49" t="s">
        <v>3</v>
      </c>
      <c r="J330" s="49" t="s">
        <v>4</v>
      </c>
      <c r="K330" s="49" t="s">
        <v>5</v>
      </c>
      <c r="L330" s="49" t="s">
        <v>6</v>
      </c>
      <c r="M330" s="49" t="s">
        <v>7</v>
      </c>
    </row>
    <row r="331" customFormat="false" ht="13.8" hidden="false" customHeight="false" outlineLevel="0" collapsed="false">
      <c r="A331" s="45" t="n">
        <v>6</v>
      </c>
      <c r="B331" s="45" t="n">
        <v>2</v>
      </c>
      <c r="C331" s="45" t="n">
        <v>1</v>
      </c>
      <c r="D331" s="66" t="s">
        <v>198</v>
      </c>
      <c r="E331" s="51" t="n">
        <v>620</v>
      </c>
      <c r="F331" s="51" t="s">
        <v>104</v>
      </c>
      <c r="G331" s="52" t="n">
        <v>896.55</v>
      </c>
      <c r="H331" s="52" t="n">
        <v>600.88</v>
      </c>
      <c r="I331" s="52" t="n">
        <v>452</v>
      </c>
      <c r="J331" s="52" t="n">
        <v>452</v>
      </c>
      <c r="K331" s="52" t="n">
        <v>316</v>
      </c>
      <c r="L331" s="52" t="n">
        <f aca="false">K331</f>
        <v>316</v>
      </c>
      <c r="M331" s="52" t="n">
        <f aca="false">L331</f>
        <v>316</v>
      </c>
    </row>
    <row r="332" customFormat="false" ht="13.8" hidden="false" customHeight="false" outlineLevel="0" collapsed="false">
      <c r="A332" s="45" t="n">
        <v>6</v>
      </c>
      <c r="B332" s="45" t="n">
        <v>2</v>
      </c>
      <c r="C332" s="45" t="n">
        <v>1</v>
      </c>
      <c r="D332" s="66"/>
      <c r="E332" s="51" t="n">
        <v>630</v>
      </c>
      <c r="F332" s="51" t="s">
        <v>105</v>
      </c>
      <c r="G332" s="52" t="n">
        <v>11438.25</v>
      </c>
      <c r="H332" s="52" t="n">
        <v>8012.75</v>
      </c>
      <c r="I332" s="52" t="n">
        <v>7848</v>
      </c>
      <c r="J332" s="52" t="n">
        <v>5744</v>
      </c>
      <c r="K332" s="52" t="n">
        <v>5040</v>
      </c>
      <c r="L332" s="52" t="n">
        <f aca="false">K332</f>
        <v>5040</v>
      </c>
      <c r="M332" s="52" t="n">
        <f aca="false">L332</f>
        <v>5040</v>
      </c>
    </row>
    <row r="333" customFormat="false" ht="13.8" hidden="false" customHeight="false" outlineLevel="0" collapsed="false">
      <c r="A333" s="45" t="n">
        <v>6</v>
      </c>
      <c r="B333" s="45" t="n">
        <v>2</v>
      </c>
      <c r="C333" s="45" t="n">
        <v>1</v>
      </c>
      <c r="D333" s="67" t="s">
        <v>8</v>
      </c>
      <c r="E333" s="53" t="n">
        <v>41</v>
      </c>
      <c r="F333" s="53" t="s">
        <v>10</v>
      </c>
      <c r="G333" s="54" t="n">
        <f aca="false">SUM(G331:G332)</f>
        <v>12334.8</v>
      </c>
      <c r="H333" s="54" t="n">
        <f aca="false">SUM(H331:H332)</f>
        <v>8613.63</v>
      </c>
      <c r="I333" s="54" t="n">
        <f aca="false">SUM(I331:I332)</f>
        <v>8300</v>
      </c>
      <c r="J333" s="54" t="n">
        <f aca="false">SUM(J331:J332)</f>
        <v>6196</v>
      </c>
      <c r="K333" s="54" t="n">
        <f aca="false">SUM(K331:K332)</f>
        <v>5356</v>
      </c>
      <c r="L333" s="54" t="n">
        <f aca="false">SUM(L331:L332)</f>
        <v>5356</v>
      </c>
      <c r="M333" s="54" t="n">
        <f aca="false">SUM(M331:M332)</f>
        <v>5356</v>
      </c>
    </row>
    <row r="335" customFormat="false" ht="13.8" hidden="false" customHeight="false" outlineLevel="0" collapsed="false">
      <c r="E335" s="76" t="s">
        <v>43</v>
      </c>
      <c r="F335" s="55" t="s">
        <v>120</v>
      </c>
      <c r="G335" s="77" t="n">
        <v>1818.85</v>
      </c>
      <c r="H335" s="77" t="n">
        <v>1210</v>
      </c>
      <c r="I335" s="77" t="n">
        <v>1200</v>
      </c>
      <c r="J335" s="77" t="n">
        <v>869</v>
      </c>
      <c r="K335" s="77" t="n">
        <v>870</v>
      </c>
      <c r="L335" s="77" t="n">
        <f aca="false">K335</f>
        <v>870</v>
      </c>
      <c r="M335" s="78" t="n">
        <f aca="false">L335</f>
        <v>870</v>
      </c>
    </row>
    <row r="336" customFormat="false" ht="13.8" hidden="false" customHeight="false" outlineLevel="0" collapsed="false">
      <c r="E336" s="79"/>
      <c r="F336" s="90" t="s">
        <v>121</v>
      </c>
      <c r="G336" s="80" t="n">
        <v>2280.16</v>
      </c>
      <c r="H336" s="80" t="n">
        <v>2932</v>
      </c>
      <c r="I336" s="80" t="n">
        <v>2900</v>
      </c>
      <c r="J336" s="80" t="n">
        <v>2268</v>
      </c>
      <c r="K336" s="80" t="n">
        <v>2270</v>
      </c>
      <c r="L336" s="80" t="n">
        <f aca="false">K336</f>
        <v>2270</v>
      </c>
      <c r="M336" s="81" t="n">
        <f aca="false">L336</f>
        <v>2270</v>
      </c>
    </row>
    <row r="337" customFormat="false" ht="13.8" hidden="false" customHeight="false" outlineLevel="0" collapsed="false">
      <c r="E337" s="82"/>
      <c r="F337" s="83" t="s">
        <v>199</v>
      </c>
      <c r="G337" s="84" t="n">
        <v>5482.55</v>
      </c>
      <c r="H337" s="84" t="n">
        <v>3170.88</v>
      </c>
      <c r="I337" s="84" t="n">
        <v>2316</v>
      </c>
      <c r="J337" s="84" t="n">
        <v>2316</v>
      </c>
      <c r="K337" s="84" t="n">
        <v>1612</v>
      </c>
      <c r="L337" s="84" t="n">
        <f aca="false">K337</f>
        <v>1612</v>
      </c>
      <c r="M337" s="85" t="n">
        <f aca="false">L337</f>
        <v>1612</v>
      </c>
    </row>
    <row r="339" customFormat="false" ht="13.8" hidden="false" customHeight="false" outlineLevel="0" collapsed="false">
      <c r="D339" s="65" t="s">
        <v>200</v>
      </c>
      <c r="E339" s="65"/>
      <c r="F339" s="65"/>
      <c r="G339" s="65"/>
      <c r="H339" s="65"/>
      <c r="I339" s="65"/>
      <c r="J339" s="65"/>
      <c r="K339" s="65"/>
      <c r="L339" s="65"/>
      <c r="M339" s="65"/>
    </row>
    <row r="340" customFormat="false" ht="14.45" hidden="false" customHeight="false" outlineLevel="0" collapsed="false">
      <c r="D340" s="49" t="s">
        <v>20</v>
      </c>
      <c r="E340" s="49" t="s">
        <v>21</v>
      </c>
      <c r="F340" s="49" t="s">
        <v>22</v>
      </c>
      <c r="G340" s="49" t="s">
        <v>1</v>
      </c>
      <c r="H340" s="49" t="s">
        <v>2</v>
      </c>
      <c r="I340" s="49" t="s">
        <v>3</v>
      </c>
      <c r="J340" s="49" t="s">
        <v>4</v>
      </c>
      <c r="K340" s="49" t="s">
        <v>5</v>
      </c>
      <c r="L340" s="49" t="s">
        <v>6</v>
      </c>
      <c r="M340" s="49" t="s">
        <v>7</v>
      </c>
    </row>
    <row r="341" customFormat="false" ht="13.8" hidden="false" customHeight="false" outlineLevel="0" collapsed="false">
      <c r="A341" s="45" t="n">
        <v>6</v>
      </c>
      <c r="B341" s="45" t="n">
        <v>2</v>
      </c>
      <c r="C341" s="45" t="n">
        <v>2</v>
      </c>
      <c r="D341" s="66" t="s">
        <v>198</v>
      </c>
      <c r="E341" s="51" t="n">
        <v>620</v>
      </c>
      <c r="F341" s="51" t="s">
        <v>104</v>
      </c>
      <c r="G341" s="52" t="n">
        <v>274.59</v>
      </c>
      <c r="H341" s="52" t="n">
        <v>201.09</v>
      </c>
      <c r="I341" s="52" t="n">
        <v>0</v>
      </c>
      <c r="J341" s="52" t="n">
        <v>191</v>
      </c>
      <c r="K341" s="52" t="n">
        <v>0</v>
      </c>
      <c r="L341" s="52" t="n">
        <f aca="false">K341</f>
        <v>0</v>
      </c>
      <c r="M341" s="52" t="n">
        <f aca="false">L341</f>
        <v>0</v>
      </c>
    </row>
    <row r="342" customFormat="false" ht="13.8" hidden="false" customHeight="false" outlineLevel="0" collapsed="false">
      <c r="A342" s="45" t="n">
        <v>6</v>
      </c>
      <c r="B342" s="45" t="n">
        <v>2</v>
      </c>
      <c r="C342" s="45" t="n">
        <v>2</v>
      </c>
      <c r="D342" s="66"/>
      <c r="E342" s="51" t="n">
        <v>630</v>
      </c>
      <c r="F342" s="51" t="s">
        <v>105</v>
      </c>
      <c r="G342" s="52" t="n">
        <v>20349.11</v>
      </c>
      <c r="H342" s="52" t="n">
        <v>4058.5</v>
      </c>
      <c r="I342" s="52" t="n">
        <v>6500</v>
      </c>
      <c r="J342" s="52" t="n">
        <v>2788</v>
      </c>
      <c r="K342" s="52" t="n">
        <v>3500</v>
      </c>
      <c r="L342" s="52" t="n">
        <f aca="false">K342</f>
        <v>3500</v>
      </c>
      <c r="M342" s="52" t="n">
        <f aca="false">L342</f>
        <v>3500</v>
      </c>
    </row>
    <row r="343" customFormat="false" ht="13.8" hidden="false" customHeight="false" outlineLevel="0" collapsed="false">
      <c r="A343" s="45" t="n">
        <v>6</v>
      </c>
      <c r="B343" s="45" t="n">
        <v>2</v>
      </c>
      <c r="C343" s="45" t="n">
        <v>2</v>
      </c>
      <c r="D343" s="66"/>
      <c r="E343" s="51" t="n">
        <v>640</v>
      </c>
      <c r="F343" s="51" t="s">
        <v>106</v>
      </c>
      <c r="G343" s="52" t="n">
        <v>2970</v>
      </c>
      <c r="H343" s="52" t="n">
        <v>2500</v>
      </c>
      <c r="I343" s="52" t="n">
        <v>8500</v>
      </c>
      <c r="J343" s="52" t="n">
        <v>4000</v>
      </c>
      <c r="K343" s="52" t="n">
        <v>6500</v>
      </c>
      <c r="L343" s="52" t="n">
        <f aca="false">K343</f>
        <v>6500</v>
      </c>
      <c r="M343" s="52" t="n">
        <f aca="false">L343</f>
        <v>6500</v>
      </c>
    </row>
    <row r="344" customFormat="false" ht="13.8" hidden="false" customHeight="false" outlineLevel="0" collapsed="false">
      <c r="A344" s="45" t="n">
        <v>6</v>
      </c>
      <c r="B344" s="45" t="n">
        <v>2</v>
      </c>
      <c r="C344" s="45" t="n">
        <v>2</v>
      </c>
      <c r="D344" s="67" t="s">
        <v>8</v>
      </c>
      <c r="E344" s="53" t="n">
        <v>41</v>
      </c>
      <c r="F344" s="53" t="s">
        <v>10</v>
      </c>
      <c r="G344" s="54" t="n">
        <f aca="false">SUM(G341:G343)</f>
        <v>23593.7</v>
      </c>
      <c r="H344" s="54" t="n">
        <f aca="false">SUM(H341:H343)</f>
        <v>6759.59</v>
      </c>
      <c r="I344" s="54" t="n">
        <f aca="false">SUM(I341:I343)</f>
        <v>15000</v>
      </c>
      <c r="J344" s="54" t="n">
        <f aca="false">SUM(J341:J343)</f>
        <v>6979</v>
      </c>
      <c r="K344" s="54" t="n">
        <f aca="false">SUM(K341:K343)</f>
        <v>10000</v>
      </c>
      <c r="L344" s="54" t="n">
        <f aca="false">SUM(L341:L343)</f>
        <v>10000</v>
      </c>
      <c r="M344" s="54" t="n">
        <f aca="false">SUM(M341:M343)</f>
        <v>10000</v>
      </c>
    </row>
    <row r="346" customFormat="false" ht="13.8" hidden="false" customHeight="false" outlineLevel="0" collapsed="false">
      <c r="E346" s="76" t="s">
        <v>43</v>
      </c>
      <c r="F346" s="55" t="s">
        <v>201</v>
      </c>
      <c r="G346" s="77" t="n">
        <v>5616.33</v>
      </c>
      <c r="H346" s="77" t="n">
        <v>2500</v>
      </c>
      <c r="I346" s="77"/>
      <c r="J346" s="77"/>
      <c r="K346" s="77" t="n">
        <v>3000</v>
      </c>
      <c r="L346" s="77"/>
      <c r="M346" s="78"/>
    </row>
    <row r="347" customFormat="false" ht="13.8" hidden="false" customHeight="false" outlineLevel="0" collapsed="false">
      <c r="E347" s="79"/>
      <c r="F347" s="45" t="s">
        <v>202</v>
      </c>
      <c r="G347" s="80" t="n">
        <v>7798.66</v>
      </c>
      <c r="H347" s="103"/>
      <c r="I347" s="80"/>
      <c r="J347" s="80" t="n">
        <v>4000</v>
      </c>
      <c r="K347" s="80" t="n">
        <v>4000</v>
      </c>
      <c r="L347" s="80"/>
      <c r="M347" s="81"/>
    </row>
    <row r="348" customFormat="false" ht="13.8" hidden="false" customHeight="false" outlineLevel="0" collapsed="false">
      <c r="E348" s="79"/>
      <c r="F348" s="45" t="s">
        <v>203</v>
      </c>
      <c r="G348" s="80"/>
      <c r="H348" s="103"/>
      <c r="I348" s="80"/>
      <c r="J348" s="80"/>
      <c r="K348" s="80" t="n">
        <v>10000</v>
      </c>
      <c r="L348" s="80"/>
      <c r="M348" s="81"/>
    </row>
    <row r="349" customFormat="false" ht="13.8" hidden="false" customHeight="false" outlineLevel="0" collapsed="false">
      <c r="E349" s="79"/>
      <c r="F349" s="45" t="s">
        <v>204</v>
      </c>
      <c r="G349" s="103" t="n">
        <v>4173.74</v>
      </c>
      <c r="H349" s="103" t="n">
        <v>3408</v>
      </c>
      <c r="I349" s="103" t="n">
        <v>6500</v>
      </c>
      <c r="J349" s="103" t="n">
        <v>2788</v>
      </c>
      <c r="K349" s="103" t="n">
        <v>3000</v>
      </c>
      <c r="L349" s="103"/>
      <c r="M349" s="81"/>
    </row>
    <row r="350" customFormat="false" ht="13.8" hidden="false" customHeight="false" outlineLevel="0" collapsed="false">
      <c r="E350" s="79"/>
      <c r="F350" s="90" t="s">
        <v>205</v>
      </c>
      <c r="G350" s="103" t="n">
        <v>4620.26</v>
      </c>
      <c r="H350" s="80"/>
      <c r="I350" s="80"/>
      <c r="J350" s="80"/>
      <c r="K350" s="80"/>
      <c r="L350" s="80"/>
      <c r="M350" s="81"/>
    </row>
    <row r="351" customFormat="false" ht="13.8" hidden="false" customHeight="false" outlineLevel="0" collapsed="false">
      <c r="E351" s="82"/>
      <c r="F351" s="83" t="s">
        <v>195</v>
      </c>
      <c r="G351" s="84"/>
      <c r="H351" s="84"/>
      <c r="I351" s="84" t="n">
        <v>8500</v>
      </c>
      <c r="J351" s="84"/>
      <c r="K351" s="84"/>
      <c r="L351" s="84" t="n">
        <v>10000</v>
      </c>
      <c r="M351" s="85" t="n">
        <v>10000</v>
      </c>
    </row>
    <row r="353" customFormat="false" ht="13.8" hidden="false" customHeight="false" outlineLevel="0" collapsed="false">
      <c r="D353" s="65" t="s">
        <v>206</v>
      </c>
      <c r="E353" s="65"/>
      <c r="F353" s="65"/>
      <c r="G353" s="65"/>
      <c r="H353" s="65"/>
      <c r="I353" s="65"/>
      <c r="J353" s="65"/>
      <c r="K353" s="65"/>
      <c r="L353" s="65"/>
      <c r="M353" s="65"/>
    </row>
    <row r="354" customFormat="false" ht="14.45" hidden="false" customHeight="false" outlineLevel="0" collapsed="false">
      <c r="D354" s="49" t="s">
        <v>20</v>
      </c>
      <c r="E354" s="49" t="s">
        <v>21</v>
      </c>
      <c r="F354" s="49" t="s">
        <v>22</v>
      </c>
      <c r="G354" s="49" t="s">
        <v>1</v>
      </c>
      <c r="H354" s="49" t="s">
        <v>2</v>
      </c>
      <c r="I354" s="49" t="s">
        <v>3</v>
      </c>
      <c r="J354" s="49" t="s">
        <v>4</v>
      </c>
      <c r="K354" s="49" t="s">
        <v>5</v>
      </c>
      <c r="L354" s="49" t="s">
        <v>6</v>
      </c>
      <c r="M354" s="49" t="s">
        <v>7</v>
      </c>
    </row>
    <row r="355" customFormat="false" ht="13.8" hidden="false" customHeight="false" outlineLevel="0" collapsed="false">
      <c r="A355" s="45" t="n">
        <v>6</v>
      </c>
      <c r="B355" s="45" t="n">
        <v>2</v>
      </c>
      <c r="C355" s="45" t="n">
        <v>3</v>
      </c>
      <c r="D355" s="66" t="s">
        <v>198</v>
      </c>
      <c r="E355" s="51" t="n">
        <v>630</v>
      </c>
      <c r="F355" s="51" t="s">
        <v>105</v>
      </c>
      <c r="G355" s="52" t="n">
        <v>1215.5</v>
      </c>
      <c r="H355" s="52" t="n">
        <v>1017.02</v>
      </c>
      <c r="I355" s="52" t="n">
        <v>1200</v>
      </c>
      <c r="J355" s="52" t="n">
        <v>596</v>
      </c>
      <c r="K355" s="52" t="n">
        <v>600</v>
      </c>
      <c r="L355" s="52" t="n">
        <f aca="false">K355</f>
        <v>600</v>
      </c>
      <c r="M355" s="52" t="n">
        <f aca="false">L355</f>
        <v>600</v>
      </c>
    </row>
    <row r="356" customFormat="false" ht="13.8" hidden="false" customHeight="false" outlineLevel="0" collapsed="false">
      <c r="A356" s="45" t="n">
        <v>6</v>
      </c>
      <c r="B356" s="45" t="n">
        <v>2</v>
      </c>
      <c r="C356" s="45" t="n">
        <v>3</v>
      </c>
      <c r="D356" s="67" t="s">
        <v>8</v>
      </c>
      <c r="E356" s="53" t="n">
        <v>41</v>
      </c>
      <c r="F356" s="53" t="s">
        <v>10</v>
      </c>
      <c r="G356" s="54" t="n">
        <f aca="false">SUM(G355:G355)</f>
        <v>1215.5</v>
      </c>
      <c r="H356" s="54" t="n">
        <f aca="false">SUM(H355:H355)</f>
        <v>1017.02</v>
      </c>
      <c r="I356" s="54" t="n">
        <f aca="false">SUM(I355:I355)</f>
        <v>1200</v>
      </c>
      <c r="J356" s="54" t="n">
        <f aca="false">SUM(J355:J355)</f>
        <v>596</v>
      </c>
      <c r="K356" s="54" t="n">
        <f aca="false">SUM(K355:K355)</f>
        <v>600</v>
      </c>
      <c r="L356" s="54" t="n">
        <f aca="false">SUM(L355:L355)</f>
        <v>600</v>
      </c>
      <c r="M356" s="54" t="n">
        <f aca="false">SUM(M355:M355)</f>
        <v>600</v>
      </c>
    </row>
    <row r="358" customFormat="false" ht="13.8" hidden="false" customHeight="false" outlineLevel="0" collapsed="false">
      <c r="D358" s="63" t="s">
        <v>207</v>
      </c>
      <c r="E358" s="63"/>
      <c r="F358" s="63"/>
      <c r="G358" s="63"/>
      <c r="H358" s="63"/>
      <c r="I358" s="63"/>
      <c r="J358" s="63"/>
      <c r="K358" s="63"/>
      <c r="L358" s="63"/>
      <c r="M358" s="63"/>
    </row>
    <row r="359" customFormat="false" ht="14.45" hidden="false" customHeight="false" outlineLevel="0" collapsed="false">
      <c r="D359" s="49"/>
      <c r="E359" s="49"/>
      <c r="F359" s="49"/>
      <c r="G359" s="49" t="s">
        <v>1</v>
      </c>
      <c r="H359" s="49" t="s">
        <v>2</v>
      </c>
      <c r="I359" s="49" t="s">
        <v>3</v>
      </c>
      <c r="J359" s="49" t="s">
        <v>4</v>
      </c>
      <c r="K359" s="49" t="s">
        <v>5</v>
      </c>
      <c r="L359" s="49" t="s">
        <v>6</v>
      </c>
      <c r="M359" s="49" t="s">
        <v>7</v>
      </c>
    </row>
    <row r="360" customFormat="false" ht="13.8" hidden="false" customHeight="false" outlineLevel="0" collapsed="false">
      <c r="A360" s="45" t="n">
        <v>6</v>
      </c>
      <c r="B360" s="45" t="n">
        <v>3</v>
      </c>
      <c r="D360" s="64" t="s">
        <v>8</v>
      </c>
      <c r="E360" s="51" t="n">
        <v>41</v>
      </c>
      <c r="F360" s="51" t="s">
        <v>10</v>
      </c>
      <c r="G360" s="52" t="n">
        <f aca="false">G367+G374</f>
        <v>8564.72</v>
      </c>
      <c r="H360" s="52" t="n">
        <f aca="false">H367+H374</f>
        <v>10483.94</v>
      </c>
      <c r="I360" s="52" t="n">
        <f aca="false">I367+I374</f>
        <v>8900</v>
      </c>
      <c r="J360" s="52" t="n">
        <f aca="false">J367+J374</f>
        <v>8834</v>
      </c>
      <c r="K360" s="52" t="n">
        <f aca="false">K367+K374</f>
        <v>9965</v>
      </c>
      <c r="L360" s="52" t="n">
        <f aca="false">L367+L374</f>
        <v>9565</v>
      </c>
      <c r="M360" s="52" t="n">
        <f aca="false">M367+M374</f>
        <v>9565</v>
      </c>
    </row>
    <row r="361" customFormat="false" ht="13.8" hidden="false" customHeight="false" outlineLevel="0" collapsed="false">
      <c r="D361" s="55"/>
      <c r="E361" s="56"/>
      <c r="F361" s="53" t="s">
        <v>18</v>
      </c>
      <c r="G361" s="54" t="n">
        <f aca="false">SUM(G360:G360)</f>
        <v>8564.72</v>
      </c>
      <c r="H361" s="54" t="n">
        <f aca="false">SUM(H360:H360)</f>
        <v>10483.94</v>
      </c>
      <c r="I361" s="54" t="n">
        <f aca="false">SUM(I360:I360)</f>
        <v>8900</v>
      </c>
      <c r="J361" s="54" t="n">
        <f aca="false">SUM(J360:J360)</f>
        <v>8834</v>
      </c>
      <c r="K361" s="54" t="n">
        <f aca="false">SUM(K360:K360)</f>
        <v>9965</v>
      </c>
      <c r="L361" s="54" t="n">
        <f aca="false">SUM(L360:L360)</f>
        <v>9565</v>
      </c>
      <c r="M361" s="54" t="n">
        <f aca="false">SUM(M360:M360)</f>
        <v>9565</v>
      </c>
    </row>
    <row r="363" customFormat="false" ht="13.8" hidden="false" customHeight="false" outlineLevel="0" collapsed="false">
      <c r="D363" s="65" t="s">
        <v>208</v>
      </c>
      <c r="E363" s="65"/>
      <c r="F363" s="65"/>
      <c r="G363" s="65"/>
      <c r="H363" s="65"/>
      <c r="I363" s="65"/>
      <c r="J363" s="65"/>
      <c r="K363" s="65"/>
      <c r="L363" s="65"/>
      <c r="M363" s="65"/>
    </row>
    <row r="364" customFormat="false" ht="14.45" hidden="false" customHeight="false" outlineLevel="0" collapsed="false">
      <c r="D364" s="49" t="s">
        <v>20</v>
      </c>
      <c r="E364" s="49" t="s">
        <v>21</v>
      </c>
      <c r="F364" s="49" t="s">
        <v>22</v>
      </c>
      <c r="G364" s="49" t="s">
        <v>1</v>
      </c>
      <c r="H364" s="49" t="s">
        <v>2</v>
      </c>
      <c r="I364" s="49" t="s">
        <v>3</v>
      </c>
      <c r="J364" s="49" t="s">
        <v>4</v>
      </c>
      <c r="K364" s="49" t="s">
        <v>5</v>
      </c>
      <c r="L364" s="49" t="s">
        <v>6</v>
      </c>
      <c r="M364" s="49" t="s">
        <v>7</v>
      </c>
    </row>
    <row r="365" customFormat="false" ht="13.8" hidden="false" customHeight="false" outlineLevel="0" collapsed="false">
      <c r="A365" s="45" t="n">
        <v>6</v>
      </c>
      <c r="B365" s="45" t="n">
        <v>3</v>
      </c>
      <c r="C365" s="45" t="n">
        <v>1</v>
      </c>
      <c r="D365" s="66" t="s">
        <v>209</v>
      </c>
      <c r="E365" s="51" t="n">
        <v>630</v>
      </c>
      <c r="F365" s="51" t="s">
        <v>105</v>
      </c>
      <c r="G365" s="52" t="n">
        <v>164.72</v>
      </c>
      <c r="H365" s="52" t="n">
        <v>7483.94</v>
      </c>
      <c r="I365" s="52" t="n">
        <v>5400</v>
      </c>
      <c r="J365" s="52" t="n">
        <v>5565</v>
      </c>
      <c r="K365" s="52" t="n">
        <f aca="false">J365</f>
        <v>5565</v>
      </c>
      <c r="L365" s="52" t="n">
        <f aca="false">K365</f>
        <v>5565</v>
      </c>
      <c r="M365" s="52" t="n">
        <f aca="false">L365</f>
        <v>5565</v>
      </c>
    </row>
    <row r="366" customFormat="false" ht="13.8" hidden="false" customHeight="false" outlineLevel="0" collapsed="false">
      <c r="A366" s="45" t="n">
        <v>6</v>
      </c>
      <c r="B366" s="45" t="n">
        <v>3</v>
      </c>
      <c r="C366" s="45" t="n">
        <v>1</v>
      </c>
      <c r="D366" s="66"/>
      <c r="E366" s="51" t="n">
        <v>640</v>
      </c>
      <c r="F366" s="51" t="s">
        <v>106</v>
      </c>
      <c r="G366" s="52" t="n">
        <v>5400</v>
      </c>
      <c r="H366" s="52" t="n">
        <v>0</v>
      </c>
      <c r="I366" s="52" t="n">
        <v>0</v>
      </c>
      <c r="J366" s="52" t="n">
        <v>0</v>
      </c>
      <c r="K366" s="52" t="n">
        <v>0</v>
      </c>
      <c r="L366" s="52" t="n">
        <f aca="false">K366</f>
        <v>0</v>
      </c>
      <c r="M366" s="52" t="n">
        <f aca="false">L366</f>
        <v>0</v>
      </c>
    </row>
    <row r="367" customFormat="false" ht="13.8" hidden="false" customHeight="false" outlineLevel="0" collapsed="false">
      <c r="A367" s="45" t="n">
        <v>6</v>
      </c>
      <c r="B367" s="45" t="n">
        <v>3</v>
      </c>
      <c r="C367" s="45" t="n">
        <v>1</v>
      </c>
      <c r="D367" s="67" t="s">
        <v>8</v>
      </c>
      <c r="E367" s="53" t="n">
        <v>41</v>
      </c>
      <c r="F367" s="53" t="s">
        <v>10</v>
      </c>
      <c r="G367" s="54" t="n">
        <f aca="false">SUM(G365:G366)</f>
        <v>5564.72</v>
      </c>
      <c r="H367" s="54" t="n">
        <f aca="false">SUM(H365:H366)</f>
        <v>7483.94</v>
      </c>
      <c r="I367" s="54" t="n">
        <f aca="false">SUM(I365:I366)</f>
        <v>5400</v>
      </c>
      <c r="J367" s="54" t="n">
        <f aca="false">SUM(J365:J366)</f>
        <v>5565</v>
      </c>
      <c r="K367" s="54" t="n">
        <f aca="false">SUM(K365:K366)</f>
        <v>5565</v>
      </c>
      <c r="L367" s="54" t="n">
        <f aca="false">SUM(L365:L366)</f>
        <v>5565</v>
      </c>
      <c r="M367" s="54" t="n">
        <f aca="false">SUM(M365:M366)</f>
        <v>5565</v>
      </c>
    </row>
    <row r="369" customFormat="false" ht="13.8" hidden="false" customHeight="false" outlineLevel="0" collapsed="false">
      <c r="E369" s="71" t="s">
        <v>43</v>
      </c>
      <c r="F369" s="72" t="s">
        <v>210</v>
      </c>
      <c r="G369" s="73" t="n">
        <v>5400</v>
      </c>
      <c r="H369" s="73" t="n">
        <v>5400</v>
      </c>
      <c r="I369" s="73" t="n">
        <v>5400</v>
      </c>
      <c r="J369" s="73" t="n">
        <v>5400</v>
      </c>
      <c r="K369" s="73" t="n">
        <v>5400</v>
      </c>
      <c r="L369" s="73" t="n">
        <v>5400</v>
      </c>
      <c r="M369" s="74" t="n">
        <v>5400</v>
      </c>
    </row>
    <row r="371" customFormat="false" ht="13.8" hidden="false" customHeight="false" outlineLevel="0" collapsed="false">
      <c r="D371" s="65" t="s">
        <v>211</v>
      </c>
      <c r="E371" s="65"/>
      <c r="F371" s="65"/>
      <c r="G371" s="65"/>
      <c r="H371" s="65"/>
      <c r="I371" s="65"/>
      <c r="J371" s="65"/>
      <c r="K371" s="65"/>
      <c r="L371" s="65"/>
      <c r="M371" s="65"/>
    </row>
    <row r="372" customFormat="false" ht="14.45" hidden="false" customHeight="false" outlineLevel="0" collapsed="false">
      <c r="D372" s="49" t="s">
        <v>20</v>
      </c>
      <c r="E372" s="49" t="s">
        <v>21</v>
      </c>
      <c r="F372" s="49" t="s">
        <v>22</v>
      </c>
      <c r="G372" s="49" t="s">
        <v>1</v>
      </c>
      <c r="H372" s="49" t="s">
        <v>2</v>
      </c>
      <c r="I372" s="49" t="s">
        <v>3</v>
      </c>
      <c r="J372" s="49" t="s">
        <v>4</v>
      </c>
      <c r="K372" s="49" t="s">
        <v>5</v>
      </c>
      <c r="L372" s="49" t="s">
        <v>6</v>
      </c>
      <c r="M372" s="49" t="s">
        <v>7</v>
      </c>
    </row>
    <row r="373" customFormat="false" ht="13.8" hidden="false" customHeight="false" outlineLevel="0" collapsed="false">
      <c r="A373" s="45" t="n">
        <v>6</v>
      </c>
      <c r="B373" s="45" t="n">
        <v>3</v>
      </c>
      <c r="C373" s="45" t="n">
        <v>2</v>
      </c>
      <c r="D373" s="66" t="s">
        <v>209</v>
      </c>
      <c r="E373" s="51" t="n">
        <v>640</v>
      </c>
      <c r="F373" s="51" t="s">
        <v>106</v>
      </c>
      <c r="G373" s="52" t="n">
        <v>3000</v>
      </c>
      <c r="H373" s="52" t="n">
        <v>3000</v>
      </c>
      <c r="I373" s="52" t="n">
        <v>3500</v>
      </c>
      <c r="J373" s="52" t="n">
        <v>3269</v>
      </c>
      <c r="K373" s="52" t="n">
        <v>4400</v>
      </c>
      <c r="L373" s="52" t="n">
        <v>4000</v>
      </c>
      <c r="M373" s="52" t="n">
        <f aca="false">L373</f>
        <v>4000</v>
      </c>
    </row>
    <row r="374" customFormat="false" ht="13.8" hidden="false" customHeight="false" outlineLevel="0" collapsed="false">
      <c r="A374" s="45" t="n">
        <v>6</v>
      </c>
      <c r="B374" s="45" t="n">
        <v>3</v>
      </c>
      <c r="C374" s="45" t="n">
        <v>2</v>
      </c>
      <c r="D374" s="67" t="s">
        <v>8</v>
      </c>
      <c r="E374" s="53" t="n">
        <v>41</v>
      </c>
      <c r="F374" s="53" t="s">
        <v>10</v>
      </c>
      <c r="G374" s="54" t="n">
        <f aca="false">SUM(G373:G373)</f>
        <v>3000</v>
      </c>
      <c r="H374" s="54" t="n">
        <f aca="false">SUM(H373:H373)</f>
        <v>3000</v>
      </c>
      <c r="I374" s="54" t="n">
        <f aca="false">SUM(I373:I373)</f>
        <v>3500</v>
      </c>
      <c r="J374" s="54" t="n">
        <f aca="false">SUM(J373:J373)</f>
        <v>3269</v>
      </c>
      <c r="K374" s="54" t="n">
        <f aca="false">SUM(K373:K373)</f>
        <v>4400</v>
      </c>
      <c r="L374" s="54" t="n">
        <f aca="false">SUM(L373:L373)</f>
        <v>4000</v>
      </c>
      <c r="M374" s="54" t="n">
        <f aca="false">SUM(M373:M373)</f>
        <v>4000</v>
      </c>
    </row>
    <row r="376" customFormat="false" ht="13.8" hidden="false" customHeight="false" outlineLevel="0" collapsed="false">
      <c r="E376" s="76" t="s">
        <v>43</v>
      </c>
      <c r="F376" s="55" t="s">
        <v>212</v>
      </c>
      <c r="G376" s="77" t="n">
        <v>1000</v>
      </c>
      <c r="H376" s="77" t="n">
        <v>1000</v>
      </c>
      <c r="I376" s="77" t="n">
        <v>500</v>
      </c>
      <c r="J376" s="77" t="n">
        <v>1100</v>
      </c>
      <c r="K376" s="77" t="n">
        <v>1100</v>
      </c>
      <c r="L376" s="77"/>
      <c r="M376" s="78"/>
    </row>
    <row r="377" customFormat="false" ht="13.8" hidden="false" customHeight="false" outlineLevel="0" collapsed="false">
      <c r="E377" s="79"/>
      <c r="F377" s="45" t="s">
        <v>213</v>
      </c>
      <c r="G377" s="80" t="n">
        <v>1600</v>
      </c>
      <c r="H377" s="103" t="n">
        <v>2000</v>
      </c>
      <c r="I377" s="80" t="n">
        <v>2000</v>
      </c>
      <c r="J377" s="80" t="n">
        <v>1169</v>
      </c>
      <c r="K377" s="80" t="n">
        <v>1800</v>
      </c>
      <c r="L377" s="80"/>
      <c r="M377" s="81"/>
    </row>
    <row r="378" customFormat="false" ht="13.8" hidden="false" customHeight="false" outlineLevel="0" collapsed="false">
      <c r="E378" s="79"/>
      <c r="F378" s="90" t="s">
        <v>214</v>
      </c>
      <c r="G378" s="80"/>
      <c r="H378" s="103"/>
      <c r="I378" s="80" t="n">
        <v>1000</v>
      </c>
      <c r="J378" s="80" t="n">
        <v>1000</v>
      </c>
      <c r="K378" s="80" t="n">
        <v>1000</v>
      </c>
      <c r="L378" s="80"/>
      <c r="M378" s="81"/>
    </row>
    <row r="379" customFormat="false" ht="13.8" hidden="false" customHeight="false" outlineLevel="0" collapsed="false">
      <c r="E379" s="79"/>
      <c r="F379" s="90" t="s">
        <v>215</v>
      </c>
      <c r="G379" s="80"/>
      <c r="H379" s="103"/>
      <c r="I379" s="80"/>
      <c r="J379" s="80"/>
      <c r="K379" s="80" t="n">
        <v>500</v>
      </c>
      <c r="L379" s="80"/>
      <c r="M379" s="81"/>
    </row>
    <row r="380" customFormat="false" ht="13.8" hidden="false" customHeight="false" outlineLevel="0" collapsed="false">
      <c r="E380" s="79"/>
      <c r="F380" s="90" t="s">
        <v>216</v>
      </c>
      <c r="G380" s="80" t="n">
        <v>1000</v>
      </c>
      <c r="H380" s="103"/>
      <c r="I380" s="80"/>
      <c r="J380" s="80"/>
      <c r="K380" s="80"/>
      <c r="L380" s="80"/>
      <c r="M380" s="81"/>
    </row>
    <row r="381" customFormat="false" ht="13.8" hidden="false" customHeight="false" outlineLevel="0" collapsed="false">
      <c r="E381" s="82"/>
      <c r="F381" s="83" t="s">
        <v>195</v>
      </c>
      <c r="G381" s="104"/>
      <c r="H381" s="104"/>
      <c r="I381" s="104"/>
      <c r="J381" s="104"/>
      <c r="K381" s="104"/>
      <c r="L381" s="104" t="n">
        <v>4000</v>
      </c>
      <c r="M381" s="85" t="n">
        <v>4000</v>
      </c>
    </row>
    <row r="383" customFormat="false" ht="13.8" hidden="false" customHeight="false" outlineLevel="0" collapsed="false">
      <c r="D383" s="57" t="s">
        <v>217</v>
      </c>
      <c r="E383" s="57"/>
      <c r="F383" s="57"/>
      <c r="G383" s="57"/>
      <c r="H383" s="57"/>
      <c r="I383" s="57"/>
      <c r="J383" s="57"/>
      <c r="K383" s="57"/>
      <c r="L383" s="57"/>
      <c r="M383" s="57"/>
    </row>
    <row r="384" customFormat="false" ht="14.45" hidden="false" customHeight="false" outlineLevel="0" collapsed="false">
      <c r="D384" s="48"/>
      <c r="E384" s="48"/>
      <c r="F384" s="48"/>
      <c r="G384" s="49" t="s">
        <v>1</v>
      </c>
      <c r="H384" s="49" t="s">
        <v>2</v>
      </c>
      <c r="I384" s="49" t="s">
        <v>3</v>
      </c>
      <c r="J384" s="49" t="s">
        <v>4</v>
      </c>
      <c r="K384" s="49" t="s">
        <v>5</v>
      </c>
      <c r="L384" s="49" t="s">
        <v>6</v>
      </c>
      <c r="M384" s="49" t="s">
        <v>7</v>
      </c>
    </row>
    <row r="385" customFormat="false" ht="13.8" hidden="false" customHeight="false" outlineLevel="0" collapsed="false">
      <c r="A385" s="45" t="n">
        <v>7</v>
      </c>
      <c r="D385" s="58" t="s">
        <v>8</v>
      </c>
      <c r="E385" s="59" t="n">
        <v>111</v>
      </c>
      <c r="F385" s="59" t="s">
        <v>87</v>
      </c>
      <c r="G385" s="60" t="n">
        <f aca="false">G391+G425+G436</f>
        <v>61211.38</v>
      </c>
      <c r="H385" s="60" t="n">
        <f aca="false">H391+H425+H436</f>
        <v>52248.66</v>
      </c>
      <c r="I385" s="60" t="n">
        <f aca="false">I391+I425+I436</f>
        <v>48968</v>
      </c>
      <c r="J385" s="60" t="n">
        <f aca="false">J391+J425+J436</f>
        <v>40228</v>
      </c>
      <c r="K385" s="60" t="n">
        <f aca="false">K391+K425+K436</f>
        <v>39240</v>
      </c>
      <c r="L385" s="60" t="n">
        <f aca="false">L391+L425+L436</f>
        <v>39240</v>
      </c>
      <c r="M385" s="60" t="n">
        <f aca="false">M391+M425+M436</f>
        <v>39240</v>
      </c>
    </row>
    <row r="386" customFormat="false" ht="13.8" hidden="false" customHeight="false" outlineLevel="0" collapsed="false">
      <c r="A386" s="45" t="n">
        <v>7</v>
      </c>
      <c r="D386" s="58"/>
      <c r="E386" s="59" t="n">
        <v>41</v>
      </c>
      <c r="F386" s="59" t="s">
        <v>10</v>
      </c>
      <c r="G386" s="60" t="n">
        <f aca="false">G392+G428+G440</f>
        <v>70685.62</v>
      </c>
      <c r="H386" s="60" t="n">
        <f aca="false">H392+H428+H440</f>
        <v>57484.89</v>
      </c>
      <c r="I386" s="60" t="n">
        <f aca="false">I392+I428+I440</f>
        <v>53888</v>
      </c>
      <c r="J386" s="60" t="n">
        <f aca="false">J392+J428+J440</f>
        <v>47804</v>
      </c>
      <c r="K386" s="60" t="n">
        <f aca="false">K392+K428+K440</f>
        <v>55977</v>
      </c>
      <c r="L386" s="60" t="n">
        <f aca="false">L392+L428+L440</f>
        <v>50409</v>
      </c>
      <c r="M386" s="60" t="n">
        <f aca="false">M392+M428+M440</f>
        <v>51264</v>
      </c>
    </row>
    <row r="387" customFormat="false" ht="13.8" hidden="false" customHeight="false" outlineLevel="0" collapsed="false">
      <c r="A387" s="45" t="n">
        <v>7</v>
      </c>
      <c r="D387" s="55"/>
      <c r="E387" s="56"/>
      <c r="F387" s="61" t="s">
        <v>18</v>
      </c>
      <c r="G387" s="62" t="n">
        <f aca="false">SUM(G385:G386)</f>
        <v>131897</v>
      </c>
      <c r="H387" s="62" t="n">
        <f aca="false">SUM(H385:H386)</f>
        <v>109733.55</v>
      </c>
      <c r="I387" s="62" t="n">
        <f aca="false">SUM(I385:I386)</f>
        <v>102856</v>
      </c>
      <c r="J387" s="62" t="n">
        <f aca="false">SUM(J385:J386)</f>
        <v>88032</v>
      </c>
      <c r="K387" s="62" t="n">
        <f aca="false">SUM(K385:K386)</f>
        <v>95217</v>
      </c>
      <c r="L387" s="62" t="n">
        <f aca="false">SUM(L385:L386)</f>
        <v>89649</v>
      </c>
      <c r="M387" s="62" t="n">
        <f aca="false">SUM(M385:M386)</f>
        <v>90504</v>
      </c>
    </row>
    <row r="389" customFormat="false" ht="13.8" hidden="false" customHeight="false" outlineLevel="0" collapsed="false">
      <c r="D389" s="63" t="s">
        <v>218</v>
      </c>
      <c r="E389" s="63"/>
      <c r="F389" s="63"/>
      <c r="G389" s="63"/>
      <c r="H389" s="63"/>
      <c r="I389" s="63"/>
      <c r="J389" s="63"/>
      <c r="K389" s="63"/>
      <c r="L389" s="63"/>
      <c r="M389" s="63"/>
    </row>
    <row r="390" customFormat="false" ht="14.45" hidden="false" customHeight="false" outlineLevel="0" collapsed="false">
      <c r="D390" s="99"/>
      <c r="E390" s="99"/>
      <c r="F390" s="99"/>
      <c r="G390" s="49" t="s">
        <v>1</v>
      </c>
      <c r="H390" s="49" t="s">
        <v>2</v>
      </c>
      <c r="I390" s="49" t="s">
        <v>3</v>
      </c>
      <c r="J390" s="49" t="s">
        <v>4</v>
      </c>
      <c r="K390" s="49" t="s">
        <v>5</v>
      </c>
      <c r="L390" s="49" t="s">
        <v>6</v>
      </c>
      <c r="M390" s="49" t="s">
        <v>7</v>
      </c>
    </row>
    <row r="391" customFormat="false" ht="13.8" hidden="false" customHeight="false" outlineLevel="0" collapsed="false">
      <c r="A391" s="45" t="n">
        <v>7</v>
      </c>
      <c r="B391" s="45" t="n">
        <v>1</v>
      </c>
      <c r="D391" s="64" t="s">
        <v>8</v>
      </c>
      <c r="E391" s="51" t="n">
        <v>111</v>
      </c>
      <c r="F391" s="51" t="s">
        <v>87</v>
      </c>
      <c r="G391" s="52" t="n">
        <f aca="false">G400</f>
        <v>59591.02</v>
      </c>
      <c r="H391" s="52" t="n">
        <f aca="false">H400</f>
        <v>50189.54</v>
      </c>
      <c r="I391" s="52" t="n">
        <f aca="false">I400</f>
        <v>38400</v>
      </c>
      <c r="J391" s="52" t="n">
        <f aca="false">J400</f>
        <v>39378</v>
      </c>
      <c r="K391" s="52" t="n">
        <f aca="false">K400</f>
        <v>38400</v>
      </c>
      <c r="L391" s="52" t="n">
        <f aca="false">L400</f>
        <v>38400</v>
      </c>
      <c r="M391" s="52" t="n">
        <f aca="false">M400</f>
        <v>38400</v>
      </c>
    </row>
    <row r="392" customFormat="false" ht="13.8" hidden="false" customHeight="false" outlineLevel="0" collapsed="false">
      <c r="A392" s="45" t="n">
        <v>7</v>
      </c>
      <c r="B392" s="45" t="n">
        <v>1</v>
      </c>
      <c r="D392" s="64"/>
      <c r="E392" s="51" t="n">
        <v>41</v>
      </c>
      <c r="F392" s="51" t="s">
        <v>10</v>
      </c>
      <c r="G392" s="52" t="n">
        <f aca="false">G405+G416</f>
        <v>54301.11</v>
      </c>
      <c r="H392" s="52" t="n">
        <f aca="false">H405+H416</f>
        <v>44149.55</v>
      </c>
      <c r="I392" s="52" t="n">
        <f aca="false">I405+I416</f>
        <v>49620</v>
      </c>
      <c r="J392" s="52" t="n">
        <f aca="false">J405+J416</f>
        <v>44487</v>
      </c>
      <c r="K392" s="52" t="n">
        <f aca="false">K405+K416</f>
        <v>52727</v>
      </c>
      <c r="L392" s="52" t="n">
        <f aca="false">L405+L416</f>
        <v>47159</v>
      </c>
      <c r="M392" s="52" t="n">
        <f aca="false">M405+M416</f>
        <v>48014</v>
      </c>
    </row>
    <row r="393" customFormat="false" ht="13.8" hidden="false" customHeight="false" outlineLevel="0" collapsed="false">
      <c r="A393" s="45" t="n">
        <v>7</v>
      </c>
      <c r="B393" s="45" t="n">
        <v>1</v>
      </c>
      <c r="D393" s="55"/>
      <c r="E393" s="56"/>
      <c r="F393" s="53" t="s">
        <v>18</v>
      </c>
      <c r="G393" s="54" t="n">
        <f aca="false">SUM(G391:G392)</f>
        <v>113892.13</v>
      </c>
      <c r="H393" s="54" t="n">
        <f aca="false">SUM(H391:H392)</f>
        <v>94339.09</v>
      </c>
      <c r="I393" s="54" t="n">
        <f aca="false">SUM(I391:I392)</f>
        <v>88020</v>
      </c>
      <c r="J393" s="54" t="n">
        <f aca="false">SUM(J391:J392)</f>
        <v>83865</v>
      </c>
      <c r="K393" s="54" t="n">
        <f aca="false">SUM(K391:K392)</f>
        <v>91127</v>
      </c>
      <c r="L393" s="54" t="n">
        <f aca="false">SUM(L391:L392)</f>
        <v>85559</v>
      </c>
      <c r="M393" s="54" t="n">
        <f aca="false">SUM(M391:M392)</f>
        <v>86414</v>
      </c>
    </row>
    <row r="395" customFormat="false" ht="13.8" hidden="false" customHeight="false" outlineLevel="0" collapsed="false">
      <c r="D395" s="65" t="s">
        <v>219</v>
      </c>
      <c r="E395" s="65"/>
      <c r="F395" s="65"/>
      <c r="G395" s="65"/>
      <c r="H395" s="65"/>
      <c r="I395" s="65"/>
      <c r="J395" s="65"/>
      <c r="K395" s="65"/>
      <c r="L395" s="65"/>
      <c r="M395" s="65"/>
    </row>
    <row r="396" customFormat="false" ht="14.45" hidden="false" customHeight="false" outlineLevel="0" collapsed="false">
      <c r="D396" s="49" t="s">
        <v>20</v>
      </c>
      <c r="E396" s="49" t="s">
        <v>21</v>
      </c>
      <c r="F396" s="49" t="s">
        <v>22</v>
      </c>
      <c r="G396" s="49" t="s">
        <v>1</v>
      </c>
      <c r="H396" s="49" t="s">
        <v>2</v>
      </c>
      <c r="I396" s="49" t="s">
        <v>3</v>
      </c>
      <c r="J396" s="49" t="s">
        <v>4</v>
      </c>
      <c r="K396" s="49" t="s">
        <v>5</v>
      </c>
      <c r="L396" s="49" t="s">
        <v>6</v>
      </c>
      <c r="M396" s="49" t="s">
        <v>7</v>
      </c>
    </row>
    <row r="397" customFormat="false" ht="13.8" hidden="false" customHeight="false" outlineLevel="0" collapsed="false">
      <c r="A397" s="45" t="n">
        <v>7</v>
      </c>
      <c r="B397" s="45" t="n">
        <v>1</v>
      </c>
      <c r="C397" s="45" t="n">
        <v>1</v>
      </c>
      <c r="D397" s="66" t="s">
        <v>220</v>
      </c>
      <c r="E397" s="51" t="n">
        <v>610</v>
      </c>
      <c r="F397" s="51" t="s">
        <v>103</v>
      </c>
      <c r="G397" s="52" t="n">
        <v>42130.6</v>
      </c>
      <c r="H397" s="52" t="n">
        <v>36294.73</v>
      </c>
      <c r="I397" s="52" t="n">
        <v>28455</v>
      </c>
      <c r="J397" s="52" t="n">
        <v>28465</v>
      </c>
      <c r="K397" s="52" t="n">
        <v>28455</v>
      </c>
      <c r="L397" s="52" t="n">
        <f aca="false">K397</f>
        <v>28455</v>
      </c>
      <c r="M397" s="52" t="n">
        <f aca="false">L397</f>
        <v>28455</v>
      </c>
    </row>
    <row r="398" customFormat="false" ht="13.8" hidden="false" customHeight="false" outlineLevel="0" collapsed="false">
      <c r="A398" s="45" t="n">
        <v>7</v>
      </c>
      <c r="B398" s="45" t="n">
        <v>1</v>
      </c>
      <c r="C398" s="45" t="n">
        <v>1</v>
      </c>
      <c r="D398" s="66"/>
      <c r="E398" s="51" t="n">
        <v>620</v>
      </c>
      <c r="F398" s="51" t="s">
        <v>104</v>
      </c>
      <c r="G398" s="52" t="n">
        <v>14378.06</v>
      </c>
      <c r="H398" s="52" t="n">
        <v>12685.01</v>
      </c>
      <c r="I398" s="52" t="n">
        <v>9945</v>
      </c>
      <c r="J398" s="52" t="n">
        <v>9935</v>
      </c>
      <c r="K398" s="52" t="n">
        <v>9945</v>
      </c>
      <c r="L398" s="52" t="n">
        <f aca="false">K398</f>
        <v>9945</v>
      </c>
      <c r="M398" s="52" t="n">
        <f aca="false">L398</f>
        <v>9945</v>
      </c>
    </row>
    <row r="399" customFormat="false" ht="13.8" hidden="false" customHeight="false" outlineLevel="0" collapsed="false">
      <c r="A399" s="45" t="n">
        <v>7</v>
      </c>
      <c r="B399" s="45" t="n">
        <v>1</v>
      </c>
      <c r="C399" s="45" t="n">
        <v>1</v>
      </c>
      <c r="D399" s="66"/>
      <c r="E399" s="51" t="n">
        <v>630</v>
      </c>
      <c r="F399" s="51" t="s">
        <v>105</v>
      </c>
      <c r="G399" s="52" t="n">
        <v>3082.36</v>
      </c>
      <c r="H399" s="52" t="n">
        <v>1209.8</v>
      </c>
      <c r="I399" s="52" t="n">
        <v>0</v>
      </c>
      <c r="J399" s="52" t="n">
        <v>978</v>
      </c>
      <c r="K399" s="52" t="n">
        <v>0</v>
      </c>
      <c r="L399" s="52" t="n">
        <f aca="false">K399</f>
        <v>0</v>
      </c>
      <c r="M399" s="52" t="n">
        <f aca="false">L399</f>
        <v>0</v>
      </c>
    </row>
    <row r="400" customFormat="false" ht="13.8" hidden="false" customHeight="false" outlineLevel="0" collapsed="false">
      <c r="A400" s="45" t="n">
        <v>7</v>
      </c>
      <c r="B400" s="45" t="n">
        <v>1</v>
      </c>
      <c r="C400" s="45" t="n">
        <v>1</v>
      </c>
      <c r="D400" s="86" t="s">
        <v>8</v>
      </c>
      <c r="E400" s="87" t="n">
        <v>111</v>
      </c>
      <c r="F400" s="87" t="s">
        <v>127</v>
      </c>
      <c r="G400" s="88" t="n">
        <f aca="false">SUM(G397:G399)</f>
        <v>59591.02</v>
      </c>
      <c r="H400" s="88" t="n">
        <f aca="false">SUM(H397:H399)</f>
        <v>50189.54</v>
      </c>
      <c r="I400" s="88" t="n">
        <f aca="false">SUM(I397:I399)</f>
        <v>38400</v>
      </c>
      <c r="J400" s="88" t="n">
        <f aca="false">SUM(J397:J399)</f>
        <v>39378</v>
      </c>
      <c r="K400" s="88" t="n">
        <f aca="false">SUM(K397:K399)</f>
        <v>38400</v>
      </c>
      <c r="L400" s="88" t="n">
        <f aca="false">SUM(L397:L399)</f>
        <v>38400</v>
      </c>
      <c r="M400" s="88" t="n">
        <f aca="false">SUM(M397:M399)</f>
        <v>38400</v>
      </c>
    </row>
    <row r="401" customFormat="false" ht="13.8" hidden="false" customHeight="false" outlineLevel="0" collapsed="false">
      <c r="A401" s="45" t="n">
        <v>7</v>
      </c>
      <c r="B401" s="45" t="n">
        <v>1</v>
      </c>
      <c r="C401" s="45" t="n">
        <v>1</v>
      </c>
      <c r="D401" s="66" t="s">
        <v>220</v>
      </c>
      <c r="E401" s="51" t="n">
        <v>610</v>
      </c>
      <c r="F401" s="51" t="s">
        <v>103</v>
      </c>
      <c r="G401" s="52" t="n">
        <v>24014.29</v>
      </c>
      <c r="H401" s="52" t="n">
        <v>17516.8</v>
      </c>
      <c r="I401" s="52" t="n">
        <v>20507</v>
      </c>
      <c r="J401" s="52" t="n">
        <v>17743</v>
      </c>
      <c r="K401" s="52" t="n">
        <v>18249</v>
      </c>
      <c r="L401" s="52" t="n">
        <v>18848</v>
      </c>
      <c r="M401" s="52" t="n">
        <v>19470</v>
      </c>
    </row>
    <row r="402" customFormat="false" ht="13.8" hidden="false" customHeight="false" outlineLevel="0" collapsed="false">
      <c r="A402" s="45" t="n">
        <v>7</v>
      </c>
      <c r="B402" s="45" t="n">
        <v>1</v>
      </c>
      <c r="C402" s="45" t="n">
        <v>1</v>
      </c>
      <c r="D402" s="66"/>
      <c r="E402" s="51" t="n">
        <v>620</v>
      </c>
      <c r="F402" s="51" t="s">
        <v>104</v>
      </c>
      <c r="G402" s="52" t="n">
        <v>8383.1</v>
      </c>
      <c r="H402" s="52" t="n">
        <v>5988.15</v>
      </c>
      <c r="I402" s="52" t="n">
        <v>8691</v>
      </c>
      <c r="J402" s="52" t="n">
        <v>7280</v>
      </c>
      <c r="K402" s="52" t="n">
        <v>8189</v>
      </c>
      <c r="L402" s="52" t="n">
        <v>7532</v>
      </c>
      <c r="M402" s="52" t="n">
        <v>7765</v>
      </c>
    </row>
    <row r="403" customFormat="false" ht="13.8" hidden="false" customHeight="false" outlineLevel="0" collapsed="false">
      <c r="A403" s="45" t="n">
        <v>7</v>
      </c>
      <c r="B403" s="45" t="n">
        <v>1</v>
      </c>
      <c r="C403" s="45" t="n">
        <v>1</v>
      </c>
      <c r="D403" s="66"/>
      <c r="E403" s="51" t="n">
        <v>630</v>
      </c>
      <c r="F403" s="51" t="s">
        <v>105</v>
      </c>
      <c r="G403" s="52" t="n">
        <v>15031.72</v>
      </c>
      <c r="H403" s="52" t="n">
        <v>14092.54</v>
      </c>
      <c r="I403" s="52" t="n">
        <v>11073</v>
      </c>
      <c r="J403" s="52" t="n">
        <v>13140</v>
      </c>
      <c r="K403" s="52" t="n">
        <f aca="false">7685+6594+3000</f>
        <v>17279</v>
      </c>
      <c r="L403" s="52" t="n">
        <f aca="false">K403-3000</f>
        <v>14279</v>
      </c>
      <c r="M403" s="52" t="n">
        <f aca="false">L403</f>
        <v>14279</v>
      </c>
    </row>
    <row r="404" customFormat="false" ht="13.8" hidden="false" customHeight="false" outlineLevel="0" collapsed="false">
      <c r="A404" s="45" t="n">
        <v>7</v>
      </c>
      <c r="B404" s="45" t="n">
        <v>1</v>
      </c>
      <c r="C404" s="45" t="n">
        <v>1</v>
      </c>
      <c r="D404" s="66"/>
      <c r="E404" s="51" t="n">
        <v>640</v>
      </c>
      <c r="F404" s="51" t="s">
        <v>106</v>
      </c>
      <c r="G404" s="52" t="n">
        <v>253.82</v>
      </c>
      <c r="H404" s="52" t="n">
        <v>796.19</v>
      </c>
      <c r="I404" s="52" t="n">
        <v>2349</v>
      </c>
      <c r="J404" s="52" t="n">
        <v>343</v>
      </c>
      <c r="K404" s="52" t="n">
        <v>2510</v>
      </c>
      <c r="L404" s="52" t="n">
        <v>0</v>
      </c>
      <c r="M404" s="52" t="n">
        <f aca="false">L404</f>
        <v>0</v>
      </c>
    </row>
    <row r="405" customFormat="false" ht="13.8" hidden="false" customHeight="false" outlineLevel="0" collapsed="false">
      <c r="A405" s="45" t="n">
        <v>7</v>
      </c>
      <c r="B405" s="45" t="n">
        <v>1</v>
      </c>
      <c r="C405" s="45" t="n">
        <v>1</v>
      </c>
      <c r="D405" s="86" t="s">
        <v>8</v>
      </c>
      <c r="E405" s="87" t="n">
        <v>41</v>
      </c>
      <c r="F405" s="87" t="s">
        <v>10</v>
      </c>
      <c r="G405" s="88" t="n">
        <f aca="false">SUM(G401:G404)</f>
        <v>47682.93</v>
      </c>
      <c r="H405" s="88" t="n">
        <f aca="false">SUM(H401:H404)</f>
        <v>38393.68</v>
      </c>
      <c r="I405" s="88" t="n">
        <f aca="false">SUM(I401:I404)</f>
        <v>42620</v>
      </c>
      <c r="J405" s="88" t="n">
        <f aca="false">SUM(J401:J404)</f>
        <v>38506</v>
      </c>
      <c r="K405" s="88" t="n">
        <f aca="false">SUM(K401:K404)</f>
        <v>46227</v>
      </c>
      <c r="L405" s="88" t="n">
        <f aca="false">SUM(L401:L404)</f>
        <v>40659</v>
      </c>
      <c r="M405" s="88" t="n">
        <f aca="false">SUM(M401:M404)</f>
        <v>41514</v>
      </c>
    </row>
    <row r="406" customFormat="false" ht="13.8" hidden="false" customHeight="false" outlineLevel="0" collapsed="false">
      <c r="A406" s="45" t="n">
        <v>7</v>
      </c>
      <c r="B406" s="45" t="n">
        <v>1</v>
      </c>
      <c r="C406" s="45" t="n">
        <v>1</v>
      </c>
      <c r="D406" s="55"/>
      <c r="E406" s="56"/>
      <c r="F406" s="53" t="s">
        <v>18</v>
      </c>
      <c r="G406" s="54" t="n">
        <f aca="false">G400+G405</f>
        <v>107273.95</v>
      </c>
      <c r="H406" s="54" t="n">
        <f aca="false">H400+H405</f>
        <v>88583.22</v>
      </c>
      <c r="I406" s="54" t="n">
        <f aca="false">I400+I405</f>
        <v>81020</v>
      </c>
      <c r="J406" s="54" t="n">
        <f aca="false">J400+J405</f>
        <v>77884</v>
      </c>
      <c r="K406" s="54" t="n">
        <f aca="false">K400+K405</f>
        <v>84627</v>
      </c>
      <c r="L406" s="54" t="n">
        <f aca="false">L400+L405</f>
        <v>79059</v>
      </c>
      <c r="M406" s="54" t="n">
        <f aca="false">M400+M405</f>
        <v>79914</v>
      </c>
    </row>
    <row r="408" customFormat="false" ht="13.8" hidden="false" customHeight="false" outlineLevel="0" collapsed="false">
      <c r="E408" s="76" t="s">
        <v>43</v>
      </c>
      <c r="F408" s="55" t="s">
        <v>120</v>
      </c>
      <c r="G408" s="77" t="n">
        <v>2618.78</v>
      </c>
      <c r="H408" s="77" t="n">
        <v>2739</v>
      </c>
      <c r="I408" s="77" t="n">
        <v>2700</v>
      </c>
      <c r="J408" s="77" t="n">
        <v>3024</v>
      </c>
      <c r="K408" s="77" t="n">
        <v>3000</v>
      </c>
      <c r="L408" s="77" t="n">
        <f aca="false">K408</f>
        <v>3000</v>
      </c>
      <c r="M408" s="78" t="n">
        <f aca="false">L408</f>
        <v>3000</v>
      </c>
    </row>
    <row r="409" customFormat="false" ht="13.8" hidden="false" customHeight="false" outlineLevel="0" collapsed="false">
      <c r="E409" s="79"/>
      <c r="F409" s="97" t="s">
        <v>121</v>
      </c>
      <c r="G409" s="98"/>
      <c r="H409" s="98"/>
      <c r="I409" s="98"/>
      <c r="J409" s="98" t="n">
        <v>587</v>
      </c>
      <c r="K409" s="98" t="n">
        <v>2350</v>
      </c>
      <c r="L409" s="98" t="n">
        <f aca="false">K409</f>
        <v>2350</v>
      </c>
      <c r="M409" s="81" t="n">
        <f aca="false">L409</f>
        <v>2350</v>
      </c>
    </row>
    <row r="410" customFormat="false" ht="13.8" hidden="false" customHeight="false" outlineLevel="0" collapsed="false">
      <c r="E410" s="79"/>
      <c r="F410" s="97" t="s">
        <v>221</v>
      </c>
      <c r="G410" s="98"/>
      <c r="H410" s="98"/>
      <c r="I410" s="98"/>
      <c r="J410" s="98"/>
      <c r="K410" s="98" t="n">
        <v>6200</v>
      </c>
      <c r="L410" s="98"/>
      <c r="M410" s="81"/>
    </row>
    <row r="411" customFormat="false" ht="13.8" hidden="false" customHeight="false" outlineLevel="0" collapsed="false">
      <c r="E411" s="82"/>
      <c r="F411" s="83" t="s">
        <v>222</v>
      </c>
      <c r="G411" s="84" t="n">
        <v>3393.36</v>
      </c>
      <c r="H411" s="84" t="n">
        <v>2405.54</v>
      </c>
      <c r="I411" s="84" t="n">
        <v>500</v>
      </c>
      <c r="J411" s="84"/>
      <c r="K411" s="84"/>
      <c r="L411" s="84" t="n">
        <v>0</v>
      </c>
      <c r="M411" s="85" t="n">
        <v>0</v>
      </c>
    </row>
    <row r="413" customFormat="false" ht="13.8" hidden="false" customHeight="false" outlineLevel="0" collapsed="false">
      <c r="D413" s="65" t="s">
        <v>223</v>
      </c>
      <c r="E413" s="65"/>
      <c r="F413" s="65"/>
      <c r="G413" s="65"/>
      <c r="H413" s="65"/>
      <c r="I413" s="65"/>
      <c r="J413" s="65"/>
      <c r="K413" s="65"/>
      <c r="L413" s="65"/>
      <c r="M413" s="65"/>
    </row>
    <row r="414" customFormat="false" ht="14.45" hidden="false" customHeight="false" outlineLevel="0" collapsed="false">
      <c r="D414" s="49" t="s">
        <v>20</v>
      </c>
      <c r="E414" s="49" t="s">
        <v>21</v>
      </c>
      <c r="F414" s="49" t="s">
        <v>22</v>
      </c>
      <c r="G414" s="49" t="s">
        <v>1</v>
      </c>
      <c r="H414" s="49" t="s">
        <v>2</v>
      </c>
      <c r="I414" s="49" t="s">
        <v>3</v>
      </c>
      <c r="J414" s="49" t="s">
        <v>4</v>
      </c>
      <c r="K414" s="49" t="s">
        <v>5</v>
      </c>
      <c r="L414" s="49" t="s">
        <v>6</v>
      </c>
      <c r="M414" s="49" t="s">
        <v>7</v>
      </c>
    </row>
    <row r="415" customFormat="false" ht="13.8" hidden="false" customHeight="false" outlineLevel="0" collapsed="false">
      <c r="A415" s="45" t="n">
        <v>7</v>
      </c>
      <c r="B415" s="45" t="n">
        <v>1</v>
      </c>
      <c r="C415" s="45" t="n">
        <v>2</v>
      </c>
      <c r="D415" s="66" t="s">
        <v>220</v>
      </c>
      <c r="E415" s="51" t="n">
        <v>630</v>
      </c>
      <c r="F415" s="51" t="s">
        <v>105</v>
      </c>
      <c r="G415" s="52" t="n">
        <v>6618.18</v>
      </c>
      <c r="H415" s="52" t="n">
        <v>5755.87</v>
      </c>
      <c r="I415" s="52" t="n">
        <v>7000</v>
      </c>
      <c r="J415" s="52" t="n">
        <v>5981</v>
      </c>
      <c r="K415" s="52" t="n">
        <v>6500</v>
      </c>
      <c r="L415" s="52" t="n">
        <f aca="false">K415</f>
        <v>6500</v>
      </c>
      <c r="M415" s="52" t="n">
        <f aca="false">L415</f>
        <v>6500</v>
      </c>
    </row>
    <row r="416" customFormat="false" ht="13.8" hidden="false" customHeight="false" outlineLevel="0" collapsed="false">
      <c r="A416" s="45" t="n">
        <v>7</v>
      </c>
      <c r="B416" s="45" t="n">
        <v>1</v>
      </c>
      <c r="C416" s="45" t="n">
        <v>2</v>
      </c>
      <c r="D416" s="67" t="s">
        <v>8</v>
      </c>
      <c r="E416" s="53" t="n">
        <v>41</v>
      </c>
      <c r="F416" s="53" t="s">
        <v>10</v>
      </c>
      <c r="G416" s="54" t="n">
        <f aca="false">SUM(G415:G415)</f>
        <v>6618.18</v>
      </c>
      <c r="H416" s="54" t="n">
        <f aca="false">SUM(H415:H415)</f>
        <v>5755.87</v>
      </c>
      <c r="I416" s="54" t="n">
        <f aca="false">SUM(I415:I415)</f>
        <v>7000</v>
      </c>
      <c r="J416" s="54" t="n">
        <f aca="false">SUM(J415:J415)</f>
        <v>5981</v>
      </c>
      <c r="K416" s="54" t="n">
        <f aca="false">SUM(K415:K415)</f>
        <v>6500</v>
      </c>
      <c r="L416" s="54" t="n">
        <f aca="false">SUM(L415:L415)</f>
        <v>6500</v>
      </c>
      <c r="M416" s="54" t="n">
        <f aca="false">SUM(M415:M415)</f>
        <v>6500</v>
      </c>
    </row>
    <row r="418" customFormat="false" ht="13.8" hidden="false" customHeight="false" outlineLevel="0" collapsed="false">
      <c r="E418" s="76" t="s">
        <v>43</v>
      </c>
      <c r="F418" s="55" t="s">
        <v>224</v>
      </c>
      <c r="G418" s="77" t="n">
        <v>5075.54</v>
      </c>
      <c r="H418" s="77" t="n">
        <v>4917.42</v>
      </c>
      <c r="I418" s="77" t="n">
        <f aca="false">5000</f>
        <v>5000</v>
      </c>
      <c r="J418" s="77" t="n">
        <v>4826</v>
      </c>
      <c r="K418" s="77" t="n">
        <v>5000</v>
      </c>
      <c r="L418" s="77" t="n">
        <f aca="false">K418</f>
        <v>5000</v>
      </c>
      <c r="M418" s="78" t="n">
        <f aca="false">L418</f>
        <v>5000</v>
      </c>
    </row>
    <row r="419" customFormat="false" ht="13.8" hidden="false" customHeight="false" outlineLevel="0" collapsed="false">
      <c r="E419" s="82"/>
      <c r="F419" s="83" t="s">
        <v>225</v>
      </c>
      <c r="G419" s="84"/>
      <c r="H419" s="84"/>
      <c r="I419" s="84"/>
      <c r="J419" s="84"/>
      <c r="K419" s="84" t="n">
        <v>1500</v>
      </c>
      <c r="L419" s="84" t="n">
        <f aca="false">K419</f>
        <v>1500</v>
      </c>
      <c r="M419" s="85" t="n">
        <f aca="false">L419</f>
        <v>1500</v>
      </c>
    </row>
    <row r="421" customFormat="false" ht="13.8" hidden="false" customHeight="false" outlineLevel="0" collapsed="false">
      <c r="D421" s="63" t="s">
        <v>226</v>
      </c>
      <c r="E421" s="63"/>
      <c r="F421" s="63"/>
      <c r="G421" s="63"/>
      <c r="H421" s="63"/>
      <c r="I421" s="63"/>
      <c r="J421" s="63"/>
      <c r="K421" s="63"/>
      <c r="L421" s="63"/>
      <c r="M421" s="63"/>
    </row>
    <row r="422" customFormat="false" ht="14.45" hidden="false" customHeight="false" outlineLevel="0" collapsed="false">
      <c r="D422" s="49" t="s">
        <v>20</v>
      </c>
      <c r="E422" s="49" t="s">
        <v>21</v>
      </c>
      <c r="F422" s="49" t="s">
        <v>22</v>
      </c>
      <c r="G422" s="49" t="s">
        <v>1</v>
      </c>
      <c r="H422" s="49" t="s">
        <v>2</v>
      </c>
      <c r="I422" s="49" t="s">
        <v>3</v>
      </c>
      <c r="J422" s="49" t="s">
        <v>4</v>
      </c>
      <c r="K422" s="49" t="s">
        <v>5</v>
      </c>
      <c r="L422" s="49" t="s">
        <v>6</v>
      </c>
      <c r="M422" s="49" t="s">
        <v>7</v>
      </c>
    </row>
    <row r="423" customFormat="false" ht="13.8" hidden="false" customHeight="false" outlineLevel="0" collapsed="false">
      <c r="A423" s="45" t="n">
        <v>7</v>
      </c>
      <c r="B423" s="45" t="n">
        <v>2</v>
      </c>
      <c r="D423" s="75" t="s">
        <v>227</v>
      </c>
      <c r="E423" s="51" t="n">
        <v>640</v>
      </c>
      <c r="F423" s="51" t="s">
        <v>106</v>
      </c>
      <c r="G423" s="52" t="n">
        <v>1620.36</v>
      </c>
      <c r="H423" s="52" t="n">
        <v>1317.12</v>
      </c>
      <c r="I423" s="52" t="n">
        <v>1300</v>
      </c>
      <c r="J423" s="52" t="n">
        <v>541</v>
      </c>
      <c r="K423" s="52" t="n">
        <v>540</v>
      </c>
      <c r="L423" s="52" t="n">
        <f aca="false">K423</f>
        <v>540</v>
      </c>
      <c r="M423" s="52" t="n">
        <f aca="false">L423</f>
        <v>540</v>
      </c>
    </row>
    <row r="424" customFormat="false" ht="13.8" hidden="false" customHeight="false" outlineLevel="0" collapsed="false">
      <c r="A424" s="45" t="n">
        <v>7</v>
      </c>
      <c r="B424" s="45" t="n">
        <v>2</v>
      </c>
      <c r="D424" s="105" t="s">
        <v>228</v>
      </c>
      <c r="E424" s="51" t="n">
        <v>630</v>
      </c>
      <c r="F424" s="51" t="s">
        <v>105</v>
      </c>
      <c r="G424" s="52" t="n">
        <v>0</v>
      </c>
      <c r="H424" s="52" t="n">
        <v>742</v>
      </c>
      <c r="I424" s="52" t="n">
        <v>700</v>
      </c>
      <c r="J424" s="52" t="n">
        <v>309</v>
      </c>
      <c r="K424" s="52" t="n">
        <v>300</v>
      </c>
      <c r="L424" s="52" t="n">
        <f aca="false">K424</f>
        <v>300</v>
      </c>
      <c r="M424" s="52" t="n">
        <f aca="false">L424</f>
        <v>300</v>
      </c>
    </row>
    <row r="425" customFormat="false" ht="13.8" hidden="false" customHeight="false" outlineLevel="0" collapsed="false">
      <c r="A425" s="45" t="n">
        <v>7</v>
      </c>
      <c r="B425" s="45" t="n">
        <v>2</v>
      </c>
      <c r="D425" s="86" t="s">
        <v>8</v>
      </c>
      <c r="E425" s="87" t="n">
        <v>111</v>
      </c>
      <c r="F425" s="87" t="s">
        <v>127</v>
      </c>
      <c r="G425" s="88" t="n">
        <f aca="false">SUM(G423:G424)</f>
        <v>1620.36</v>
      </c>
      <c r="H425" s="88" t="n">
        <f aca="false">SUM(H423:H424)</f>
        <v>2059.12</v>
      </c>
      <c r="I425" s="88" t="n">
        <f aca="false">SUM(I423:I424)</f>
        <v>2000</v>
      </c>
      <c r="J425" s="88" t="n">
        <f aca="false">SUM(J423:J424)</f>
        <v>850</v>
      </c>
      <c r="K425" s="88" t="n">
        <f aca="false">SUM(K423:K424)</f>
        <v>840</v>
      </c>
      <c r="L425" s="88" t="n">
        <f aca="false">SUM(L423:L424)</f>
        <v>840</v>
      </c>
      <c r="M425" s="88" t="n">
        <f aca="false">SUM(M423:M424)</f>
        <v>840</v>
      </c>
    </row>
    <row r="426" customFormat="false" ht="13.8" hidden="false" customHeight="false" outlineLevel="0" collapsed="false">
      <c r="A426" s="45" t="n">
        <v>7</v>
      </c>
      <c r="B426" s="45" t="n">
        <v>2</v>
      </c>
      <c r="D426" s="106" t="s">
        <v>227</v>
      </c>
      <c r="E426" s="51" t="n">
        <v>640</v>
      </c>
      <c r="F426" s="51" t="s">
        <v>106</v>
      </c>
      <c r="G426" s="52" t="n">
        <v>2916.74</v>
      </c>
      <c r="H426" s="52" t="n">
        <v>3400</v>
      </c>
      <c r="I426" s="52" t="n">
        <v>3000</v>
      </c>
      <c r="J426" s="52" t="n">
        <v>3250</v>
      </c>
      <c r="K426" s="52" t="n">
        <v>3250</v>
      </c>
      <c r="L426" s="52" t="n">
        <f aca="false">K426</f>
        <v>3250</v>
      </c>
      <c r="M426" s="52" t="n">
        <f aca="false">L426</f>
        <v>3250</v>
      </c>
    </row>
    <row r="427" customFormat="false" ht="13.8" hidden="false" customHeight="false" outlineLevel="0" collapsed="false">
      <c r="A427" s="45" t="n">
        <v>7</v>
      </c>
      <c r="B427" s="45" t="n">
        <v>2</v>
      </c>
      <c r="D427" s="105" t="s">
        <v>228</v>
      </c>
      <c r="E427" s="51" t="n">
        <v>640</v>
      </c>
      <c r="F427" s="51" t="s">
        <v>106</v>
      </c>
      <c r="G427" s="52" t="n">
        <v>2915.87</v>
      </c>
      <c r="H427" s="52" t="n">
        <v>150</v>
      </c>
      <c r="I427" s="52" t="n">
        <v>500</v>
      </c>
      <c r="J427" s="52" t="n">
        <v>0</v>
      </c>
      <c r="K427" s="52" t="n">
        <v>0</v>
      </c>
      <c r="L427" s="52" t="n">
        <f aca="false">K427</f>
        <v>0</v>
      </c>
      <c r="M427" s="52" t="n">
        <f aca="false">L427</f>
        <v>0</v>
      </c>
    </row>
    <row r="428" customFormat="false" ht="13.8" hidden="false" customHeight="false" outlineLevel="0" collapsed="false">
      <c r="A428" s="45" t="n">
        <v>7</v>
      </c>
      <c r="B428" s="45" t="n">
        <v>2</v>
      </c>
      <c r="D428" s="86" t="s">
        <v>8</v>
      </c>
      <c r="E428" s="87" t="n">
        <v>41</v>
      </c>
      <c r="F428" s="87" t="s">
        <v>10</v>
      </c>
      <c r="G428" s="88" t="n">
        <f aca="false">SUM(G426:G427)</f>
        <v>5832.61</v>
      </c>
      <c r="H428" s="88" t="n">
        <f aca="false">SUM(H426:H427)</f>
        <v>3550</v>
      </c>
      <c r="I428" s="88" t="n">
        <f aca="false">SUM(I426:I427)</f>
        <v>3500</v>
      </c>
      <c r="J428" s="88" t="n">
        <f aca="false">SUM(J426:J427)</f>
        <v>3250</v>
      </c>
      <c r="K428" s="88" t="n">
        <f aca="false">SUM(K426:K427)</f>
        <v>3250</v>
      </c>
      <c r="L428" s="88" t="n">
        <f aca="false">SUM(L426:L427)</f>
        <v>3250</v>
      </c>
      <c r="M428" s="88" t="n">
        <f aca="false">SUM(M426:M427)</f>
        <v>3250</v>
      </c>
    </row>
    <row r="429" customFormat="false" ht="13.8" hidden="false" customHeight="false" outlineLevel="0" collapsed="false">
      <c r="A429" s="45" t="n">
        <v>7</v>
      </c>
      <c r="B429" s="45" t="n">
        <v>2</v>
      </c>
      <c r="D429" s="55"/>
      <c r="E429" s="56"/>
      <c r="F429" s="53" t="s">
        <v>18</v>
      </c>
      <c r="G429" s="54" t="n">
        <f aca="false">G425+G428</f>
        <v>7452.97</v>
      </c>
      <c r="H429" s="54" t="n">
        <f aca="false">H425+H428</f>
        <v>5609.12</v>
      </c>
      <c r="I429" s="54" t="n">
        <f aca="false">I425+I428</f>
        <v>5500</v>
      </c>
      <c r="J429" s="54" t="n">
        <f aca="false">J425+J428</f>
        <v>4100</v>
      </c>
      <c r="K429" s="54" t="n">
        <f aca="false">K425+K428</f>
        <v>4090</v>
      </c>
      <c r="L429" s="54" t="n">
        <f aca="false">L425+L428</f>
        <v>4090</v>
      </c>
      <c r="M429" s="54" t="n">
        <f aca="false">M425+M428</f>
        <v>4090</v>
      </c>
    </row>
    <row r="431" customFormat="false" ht="13.8" hidden="false" customHeight="false" outlineLevel="0" collapsed="false">
      <c r="D431" s="107" t="s">
        <v>229</v>
      </c>
      <c r="E431" s="107"/>
      <c r="F431" s="107"/>
      <c r="G431" s="107"/>
      <c r="H431" s="107"/>
      <c r="I431" s="107"/>
      <c r="J431" s="107"/>
      <c r="K431" s="107"/>
      <c r="L431" s="107"/>
      <c r="M431" s="107"/>
    </row>
    <row r="432" customFormat="false" ht="14.4" hidden="false" customHeight="false" outlineLevel="0" collapsed="false">
      <c r="D432" s="108" t="s">
        <v>20</v>
      </c>
      <c r="E432" s="108" t="s">
        <v>21</v>
      </c>
      <c r="F432" s="108" t="s">
        <v>22</v>
      </c>
      <c r="G432" s="108" t="s">
        <v>1</v>
      </c>
      <c r="H432" s="108" t="s">
        <v>2</v>
      </c>
      <c r="I432" s="108" t="s">
        <v>3</v>
      </c>
      <c r="J432" s="108" t="s">
        <v>4</v>
      </c>
      <c r="K432" s="108" t="s">
        <v>5</v>
      </c>
      <c r="L432" s="108" t="s">
        <v>6</v>
      </c>
      <c r="M432" s="108" t="s">
        <v>7</v>
      </c>
    </row>
    <row r="433" customFormat="false" ht="13.8" hidden="false" customHeight="false" outlineLevel="0" collapsed="false">
      <c r="A433" s="45" t="n">
        <v>7</v>
      </c>
      <c r="B433" s="45" t="n">
        <v>3</v>
      </c>
      <c r="D433" s="109" t="s">
        <v>183</v>
      </c>
      <c r="E433" s="110" t="n">
        <v>610</v>
      </c>
      <c r="F433" s="110" t="s">
        <v>103</v>
      </c>
      <c r="G433" s="111" t="n">
        <v>0</v>
      </c>
      <c r="H433" s="111" t="n">
        <v>0</v>
      </c>
      <c r="I433" s="111" t="n">
        <v>5830</v>
      </c>
      <c r="J433" s="111" t="n">
        <v>0</v>
      </c>
      <c r="K433" s="111"/>
      <c r="L433" s="111"/>
      <c r="M433" s="111"/>
    </row>
    <row r="434" customFormat="false" ht="13.8" hidden="false" customHeight="false" outlineLevel="0" collapsed="false">
      <c r="A434" s="45" t="n">
        <v>7</v>
      </c>
      <c r="B434" s="45" t="n">
        <v>3</v>
      </c>
      <c r="D434" s="109"/>
      <c r="E434" s="110" t="n">
        <v>620</v>
      </c>
      <c r="F434" s="110" t="s">
        <v>104</v>
      </c>
      <c r="G434" s="111" t="n">
        <v>0</v>
      </c>
      <c r="H434" s="111" t="n">
        <v>0</v>
      </c>
      <c r="I434" s="111" t="n">
        <v>2038</v>
      </c>
      <c r="J434" s="111" t="n">
        <v>0</v>
      </c>
      <c r="K434" s="111"/>
      <c r="L434" s="111"/>
      <c r="M434" s="111"/>
    </row>
    <row r="435" customFormat="false" ht="13.8" hidden="false" customHeight="false" outlineLevel="0" collapsed="false">
      <c r="A435" s="45" t="n">
        <v>7</v>
      </c>
      <c r="B435" s="45" t="n">
        <v>3</v>
      </c>
      <c r="D435" s="109"/>
      <c r="E435" s="110" t="n">
        <v>630</v>
      </c>
      <c r="F435" s="110" t="s">
        <v>105</v>
      </c>
      <c r="G435" s="111" t="n">
        <v>0</v>
      </c>
      <c r="H435" s="111" t="n">
        <v>0</v>
      </c>
      <c r="I435" s="111" t="n">
        <v>700</v>
      </c>
      <c r="J435" s="111" t="n">
        <v>0</v>
      </c>
      <c r="K435" s="111"/>
      <c r="L435" s="111"/>
      <c r="M435" s="111"/>
    </row>
    <row r="436" customFormat="false" ht="13.8" hidden="false" customHeight="false" outlineLevel="0" collapsed="false">
      <c r="A436" s="45" t="n">
        <v>7</v>
      </c>
      <c r="B436" s="45" t="n">
        <v>3</v>
      </c>
      <c r="D436" s="112" t="s">
        <v>8</v>
      </c>
      <c r="E436" s="113" t="n">
        <v>111</v>
      </c>
      <c r="F436" s="113" t="s">
        <v>127</v>
      </c>
      <c r="G436" s="114" t="n">
        <f aca="false">SUM(G433:G435)</f>
        <v>0</v>
      </c>
      <c r="H436" s="114" t="n">
        <f aca="false">SUM(H433:H435)</f>
        <v>0</v>
      </c>
      <c r="I436" s="114" t="n">
        <f aca="false">SUM(I433:I435)</f>
        <v>8568</v>
      </c>
      <c r="J436" s="114" t="n">
        <f aca="false">SUM(J433:J435)</f>
        <v>0</v>
      </c>
      <c r="K436" s="114" t="n">
        <f aca="false">SUM(K433:K435)</f>
        <v>0</v>
      </c>
      <c r="L436" s="114" t="n">
        <f aca="false">SUM(L433:L435)</f>
        <v>0</v>
      </c>
      <c r="M436" s="114" t="n">
        <f aca="false">SUM(M433:M435)</f>
        <v>0</v>
      </c>
    </row>
    <row r="437" customFormat="false" ht="13.8" hidden="false" customHeight="false" outlineLevel="0" collapsed="false">
      <c r="A437" s="45" t="n">
        <v>7</v>
      </c>
      <c r="B437" s="45" t="n">
        <v>3</v>
      </c>
      <c r="D437" s="109" t="s">
        <v>183</v>
      </c>
      <c r="E437" s="110" t="n">
        <v>610</v>
      </c>
      <c r="F437" s="110" t="s">
        <v>103</v>
      </c>
      <c r="G437" s="111" t="n">
        <v>7217.85</v>
      </c>
      <c r="H437" s="111" t="n">
        <v>6323.5</v>
      </c>
      <c r="I437" s="111" t="n">
        <v>0</v>
      </c>
      <c r="J437" s="111" t="n">
        <v>0</v>
      </c>
      <c r="K437" s="111"/>
      <c r="L437" s="111"/>
      <c r="M437" s="111"/>
    </row>
    <row r="438" customFormat="false" ht="13.8" hidden="false" customHeight="false" outlineLevel="0" collapsed="false">
      <c r="A438" s="45" t="n">
        <v>7</v>
      </c>
      <c r="B438" s="45" t="n">
        <v>3</v>
      </c>
      <c r="D438" s="109"/>
      <c r="E438" s="110" t="n">
        <v>620</v>
      </c>
      <c r="F438" s="110" t="s">
        <v>104</v>
      </c>
      <c r="G438" s="111" t="n">
        <v>2593.47</v>
      </c>
      <c r="H438" s="111" t="n">
        <v>2122.5</v>
      </c>
      <c r="I438" s="111" t="n">
        <v>0</v>
      </c>
      <c r="J438" s="111" t="n">
        <v>0</v>
      </c>
      <c r="K438" s="111"/>
      <c r="L438" s="111"/>
      <c r="M438" s="111"/>
    </row>
    <row r="439" customFormat="false" ht="13.8" hidden="false" customHeight="false" outlineLevel="0" collapsed="false">
      <c r="A439" s="45" t="n">
        <v>7</v>
      </c>
      <c r="B439" s="45" t="n">
        <v>3</v>
      </c>
      <c r="D439" s="109"/>
      <c r="E439" s="110" t="n">
        <v>630</v>
      </c>
      <c r="F439" s="110" t="s">
        <v>105</v>
      </c>
      <c r="G439" s="111" t="n">
        <v>740.58</v>
      </c>
      <c r="H439" s="111" t="n">
        <v>1339.34</v>
      </c>
      <c r="I439" s="111" t="n">
        <v>768</v>
      </c>
      <c r="J439" s="111" t="n">
        <v>67</v>
      </c>
      <c r="K439" s="111"/>
      <c r="L439" s="111"/>
      <c r="M439" s="111"/>
    </row>
    <row r="440" customFormat="false" ht="13.8" hidden="false" customHeight="false" outlineLevel="0" collapsed="false">
      <c r="A440" s="45" t="n">
        <v>7</v>
      </c>
      <c r="B440" s="45" t="n">
        <v>3</v>
      </c>
      <c r="D440" s="112" t="s">
        <v>8</v>
      </c>
      <c r="E440" s="113" t="n">
        <v>41</v>
      </c>
      <c r="F440" s="113" t="s">
        <v>10</v>
      </c>
      <c r="G440" s="114" t="n">
        <f aca="false">SUM(G437:G439)</f>
        <v>10551.9</v>
      </c>
      <c r="H440" s="114" t="n">
        <f aca="false">SUM(H437:H439)</f>
        <v>9785.34</v>
      </c>
      <c r="I440" s="114" t="n">
        <f aca="false">SUM(I437:I439)</f>
        <v>768</v>
      </c>
      <c r="J440" s="114" t="n">
        <f aca="false">SUM(J437:J439)</f>
        <v>67</v>
      </c>
      <c r="K440" s="114" t="n">
        <f aca="false">SUM(K437:K439)</f>
        <v>0</v>
      </c>
      <c r="L440" s="114" t="n">
        <f aca="false">SUM(L437:L439)</f>
        <v>0</v>
      </c>
      <c r="M440" s="114" t="n">
        <f aca="false">SUM(M437:M439)</f>
        <v>0</v>
      </c>
    </row>
    <row r="441" customFormat="false" ht="13.8" hidden="false" customHeight="false" outlineLevel="0" collapsed="false">
      <c r="A441" s="45" t="n">
        <v>7</v>
      </c>
      <c r="B441" s="45" t="n">
        <v>3</v>
      </c>
      <c r="D441" s="115"/>
      <c r="E441" s="116"/>
      <c r="F441" s="117" t="s">
        <v>18</v>
      </c>
      <c r="G441" s="118" t="n">
        <f aca="false">G436+G440</f>
        <v>10551.9</v>
      </c>
      <c r="H441" s="118" t="n">
        <f aca="false">H436+H440</f>
        <v>9785.34</v>
      </c>
      <c r="I441" s="118" t="n">
        <f aca="false">I436+I440</f>
        <v>9336</v>
      </c>
      <c r="J441" s="118" t="n">
        <f aca="false">J436+J440</f>
        <v>67</v>
      </c>
      <c r="K441" s="118" t="n">
        <f aca="false">K436+K440</f>
        <v>0</v>
      </c>
      <c r="L441" s="118" t="n">
        <f aca="false">L436+L440</f>
        <v>0</v>
      </c>
      <c r="M441" s="118" t="n">
        <f aca="false">M436+M440</f>
        <v>0</v>
      </c>
    </row>
    <row r="443" customFormat="false" ht="13.8" hidden="false" customHeight="false" outlineLevel="0" collapsed="false">
      <c r="D443" s="57" t="s">
        <v>230</v>
      </c>
      <c r="E443" s="57"/>
      <c r="F443" s="57"/>
      <c r="G443" s="57"/>
      <c r="H443" s="57"/>
      <c r="I443" s="57"/>
      <c r="J443" s="57"/>
      <c r="K443" s="57"/>
      <c r="L443" s="57"/>
      <c r="M443" s="57"/>
    </row>
    <row r="444" customFormat="false" ht="14.45" hidden="false" customHeight="false" outlineLevel="0" collapsed="false">
      <c r="D444" s="48"/>
      <c r="E444" s="48"/>
      <c r="F444" s="48"/>
      <c r="G444" s="49" t="s">
        <v>1</v>
      </c>
      <c r="H444" s="49" t="s">
        <v>2</v>
      </c>
      <c r="I444" s="49" t="s">
        <v>3</v>
      </c>
      <c r="J444" s="49" t="s">
        <v>4</v>
      </c>
      <c r="K444" s="49" t="s">
        <v>5</v>
      </c>
      <c r="L444" s="49" t="s">
        <v>6</v>
      </c>
      <c r="M444" s="49" t="s">
        <v>7</v>
      </c>
    </row>
    <row r="445" customFormat="false" ht="13.8" hidden="false" customHeight="false" outlineLevel="0" collapsed="false">
      <c r="A445" s="45" t="n">
        <v>8</v>
      </c>
      <c r="D445" s="58" t="s">
        <v>8</v>
      </c>
      <c r="E445" s="59" t="n">
        <v>111</v>
      </c>
      <c r="F445" s="59" t="s">
        <v>87</v>
      </c>
      <c r="G445" s="60" t="n">
        <f aca="false">G466+G502+G532</f>
        <v>0</v>
      </c>
      <c r="H445" s="60" t="n">
        <f aca="false">H466+H502+H532</f>
        <v>10000</v>
      </c>
      <c r="I445" s="60" t="n">
        <f aca="false">I466+I502+I532</f>
        <v>0</v>
      </c>
      <c r="J445" s="60" t="n">
        <f aca="false">J466+J502+J532</f>
        <v>50000</v>
      </c>
      <c r="K445" s="60" t="n">
        <f aca="false">K466+K493+K502+K532</f>
        <v>1305300</v>
      </c>
      <c r="L445" s="60" t="n">
        <f aca="false">L466+L502+L532</f>
        <v>0</v>
      </c>
      <c r="M445" s="60" t="n">
        <f aca="false">M466+M502+M532</f>
        <v>0</v>
      </c>
    </row>
    <row r="446" customFormat="false" ht="13.8" hidden="false" customHeight="false" outlineLevel="0" collapsed="false">
      <c r="A446" s="45" t="n">
        <v>8</v>
      </c>
      <c r="D446" s="58"/>
      <c r="E446" s="59" t="n">
        <v>41</v>
      </c>
      <c r="F446" s="59" t="s">
        <v>10</v>
      </c>
      <c r="G446" s="60" t="n">
        <f aca="false">G452+G467+G481+G494+G503+G521+G533+G544</f>
        <v>48692.63</v>
      </c>
      <c r="H446" s="60" t="n">
        <f aca="false">H452+H467+H481+H494+H503+H521+H533+H544</f>
        <v>12262.35</v>
      </c>
      <c r="I446" s="60" t="n">
        <f aca="false">I452+I467+I481+I494+I503+I521+I533+I544</f>
        <v>360450</v>
      </c>
      <c r="J446" s="60" t="n">
        <f aca="false">J452+J467+J481+J494+J503+J521+J533+J544</f>
        <v>258348</v>
      </c>
      <c r="K446" s="60" t="n">
        <f aca="false">K452+K467+K481+K494+K503+K521+K533+K544</f>
        <v>393783</v>
      </c>
      <c r="L446" s="60" t="n">
        <f aca="false">L452+L467+L481+L494+L503+L521+L533+L544</f>
        <v>328290</v>
      </c>
      <c r="M446" s="60" t="n">
        <f aca="false">M452+M467+M481+M494+M503+M521+M533+M544</f>
        <v>314715</v>
      </c>
    </row>
    <row r="447" customFormat="false" ht="13.8" hidden="false" customHeight="false" outlineLevel="0" collapsed="false">
      <c r="A447" s="45" t="n">
        <v>8</v>
      </c>
      <c r="D447" s="58"/>
      <c r="E447" s="59" t="n">
        <v>52</v>
      </c>
      <c r="F447" s="59" t="s">
        <v>13</v>
      </c>
      <c r="G447" s="60" t="n">
        <f aca="false">G453</f>
        <v>0</v>
      </c>
      <c r="H447" s="60" t="n">
        <f aca="false">H453</f>
        <v>0</v>
      </c>
      <c r="I447" s="60" t="n">
        <f aca="false">I453</f>
        <v>0</v>
      </c>
      <c r="J447" s="60" t="n">
        <f aca="false">J453</f>
        <v>0</v>
      </c>
      <c r="K447" s="60" t="n">
        <f aca="false">K453</f>
        <v>60000</v>
      </c>
      <c r="L447" s="60" t="n">
        <f aca="false">L453</f>
        <v>0</v>
      </c>
      <c r="M447" s="60" t="n">
        <f aca="false">M453</f>
        <v>0</v>
      </c>
    </row>
    <row r="448" customFormat="false" ht="13.8" hidden="false" customHeight="false" outlineLevel="0" collapsed="false">
      <c r="A448" s="45" t="n">
        <v>8</v>
      </c>
      <c r="D448" s="55"/>
      <c r="E448" s="56"/>
      <c r="F448" s="61" t="s">
        <v>18</v>
      </c>
      <c r="G448" s="62" t="n">
        <f aca="false">SUM(G445:G447)</f>
        <v>48692.63</v>
      </c>
      <c r="H448" s="62" t="n">
        <f aca="false">SUM(H445:H447)</f>
        <v>22262.35</v>
      </c>
      <c r="I448" s="62" t="n">
        <f aca="false">SUM(I445:I447)</f>
        <v>360450</v>
      </c>
      <c r="J448" s="62" t="n">
        <f aca="false">SUM(J445:J447)</f>
        <v>308348</v>
      </c>
      <c r="K448" s="62" t="n">
        <f aca="false">SUM(K445:K447)</f>
        <v>1759083</v>
      </c>
      <c r="L448" s="62" t="n">
        <f aca="false">SUM(L445:L447)</f>
        <v>328290</v>
      </c>
      <c r="M448" s="62" t="n">
        <f aca="false">SUM(M445:M447)</f>
        <v>314715</v>
      </c>
    </row>
    <row r="450" customFormat="false" ht="13.8" hidden="false" customHeight="false" outlineLevel="0" collapsed="false">
      <c r="D450" s="63" t="s">
        <v>231</v>
      </c>
      <c r="E450" s="63"/>
      <c r="F450" s="63"/>
      <c r="G450" s="63"/>
      <c r="H450" s="63"/>
      <c r="I450" s="63"/>
      <c r="J450" s="63"/>
      <c r="K450" s="63"/>
      <c r="L450" s="63"/>
      <c r="M450" s="63"/>
    </row>
    <row r="451" customFormat="false" ht="14.45" hidden="false" customHeight="false" outlineLevel="0" collapsed="false">
      <c r="D451" s="119"/>
      <c r="E451" s="49"/>
      <c r="F451" s="49"/>
      <c r="G451" s="49" t="s">
        <v>1</v>
      </c>
      <c r="H451" s="49" t="s">
        <v>2</v>
      </c>
      <c r="I451" s="49" t="s">
        <v>3</v>
      </c>
      <c r="J451" s="49" t="s">
        <v>4</v>
      </c>
      <c r="K451" s="49" t="s">
        <v>5</v>
      </c>
      <c r="L451" s="49" t="s">
        <v>6</v>
      </c>
      <c r="M451" s="49" t="s">
        <v>7</v>
      </c>
    </row>
    <row r="452" customFormat="false" ht="13.8" hidden="false" customHeight="false" outlineLevel="0" collapsed="false">
      <c r="A452" s="45" t="n">
        <v>8</v>
      </c>
      <c r="B452" s="45" t="n">
        <v>1</v>
      </c>
      <c r="D452" s="64" t="s">
        <v>8</v>
      </c>
      <c r="E452" s="51" t="n">
        <v>41</v>
      </c>
      <c r="F452" s="51" t="s">
        <v>10</v>
      </c>
      <c r="G452" s="52" t="n">
        <f aca="false">G457</f>
        <v>20990.96</v>
      </c>
      <c r="H452" s="52" t="n">
        <f aca="false">H457</f>
        <v>1081.99</v>
      </c>
      <c r="I452" s="52" t="n">
        <f aca="false">35000+25000</f>
        <v>60000</v>
      </c>
      <c r="J452" s="52" t="n">
        <v>88915</v>
      </c>
      <c r="K452" s="52" t="n">
        <v>65000</v>
      </c>
      <c r="L452" s="52" t="n">
        <v>0</v>
      </c>
      <c r="M452" s="52" t="n">
        <f aca="false">L452</f>
        <v>0</v>
      </c>
    </row>
    <row r="453" customFormat="false" ht="13.8" hidden="false" customHeight="false" outlineLevel="0" collapsed="false">
      <c r="A453" s="45" t="n">
        <v>8</v>
      </c>
      <c r="B453" s="45" t="n">
        <v>1</v>
      </c>
      <c r="D453" s="64"/>
      <c r="E453" s="51" t="n">
        <v>52</v>
      </c>
      <c r="F453" s="51" t="s">
        <v>13</v>
      </c>
      <c r="G453" s="52" t="n">
        <v>0</v>
      </c>
      <c r="H453" s="52" t="n">
        <v>0</v>
      </c>
      <c r="I453" s="52" t="n">
        <v>0</v>
      </c>
      <c r="J453" s="52" t="n">
        <v>0</v>
      </c>
      <c r="K453" s="52" t="n">
        <v>60000</v>
      </c>
      <c r="L453" s="52" t="n">
        <v>0</v>
      </c>
      <c r="M453" s="52" t="n">
        <f aca="false">L453</f>
        <v>0</v>
      </c>
    </row>
    <row r="454" customFormat="false" ht="13.8" hidden="false" customHeight="false" outlineLevel="0" collapsed="false">
      <c r="A454" s="45" t="n">
        <v>8</v>
      </c>
      <c r="B454" s="45" t="n">
        <v>1</v>
      </c>
      <c r="D454" s="55"/>
      <c r="E454" s="56"/>
      <c r="F454" s="53" t="s">
        <v>18</v>
      </c>
      <c r="G454" s="54" t="n">
        <f aca="false">SUM(G452:G452)</f>
        <v>20990.96</v>
      </c>
      <c r="H454" s="54" t="n">
        <f aca="false">SUM(H452:H452)</f>
        <v>1081.99</v>
      </c>
      <c r="I454" s="54" t="n">
        <f aca="false">SUM(I452:I452)</f>
        <v>60000</v>
      </c>
      <c r="J454" s="54" t="n">
        <f aca="false">SUM(J452:J452)</f>
        <v>88915</v>
      </c>
      <c r="K454" s="54" t="n">
        <f aca="false">SUM(K452:K453)</f>
        <v>125000</v>
      </c>
      <c r="L454" s="54" t="n">
        <f aca="false">SUM(L452:L452)</f>
        <v>0</v>
      </c>
      <c r="M454" s="54" t="n">
        <f aca="false">SUM(M452:M452)</f>
        <v>0</v>
      </c>
    </row>
    <row r="456" customFormat="false" ht="13.8" hidden="false" customHeight="false" outlineLevel="0" collapsed="false">
      <c r="D456" s="45" t="s">
        <v>43</v>
      </c>
    </row>
    <row r="457" customFormat="false" ht="13.8" hidden="false" customHeight="false" outlineLevel="0" collapsed="false">
      <c r="D457" s="64" t="s">
        <v>232</v>
      </c>
      <c r="E457" s="71" t="s">
        <v>233</v>
      </c>
      <c r="F457" s="72"/>
      <c r="G457" s="73" t="n">
        <v>20990.96</v>
      </c>
      <c r="H457" s="73" t="n">
        <v>1081.99</v>
      </c>
      <c r="I457" s="73" t="n">
        <v>35000</v>
      </c>
      <c r="J457" s="73" t="n">
        <v>59015</v>
      </c>
      <c r="K457" s="73" t="n">
        <v>35000</v>
      </c>
      <c r="L457" s="73"/>
      <c r="M457" s="74"/>
    </row>
    <row r="458" customFormat="false" ht="13.8" hidden="false" customHeight="false" outlineLevel="0" collapsed="false">
      <c r="D458" s="64"/>
      <c r="E458" s="71" t="s">
        <v>234</v>
      </c>
      <c r="F458" s="72"/>
      <c r="G458" s="73"/>
      <c r="H458" s="73"/>
      <c r="I458" s="73"/>
      <c r="J458" s="73" t="n">
        <v>1914</v>
      </c>
      <c r="K458" s="73" t="n">
        <v>5000</v>
      </c>
      <c r="L458" s="73"/>
      <c r="M458" s="74"/>
    </row>
    <row r="459" customFormat="false" ht="13.8" hidden="false" customHeight="false" outlineLevel="0" collapsed="false">
      <c r="D459" s="64"/>
      <c r="E459" s="71" t="s">
        <v>235</v>
      </c>
      <c r="F459" s="72"/>
      <c r="G459" s="73"/>
      <c r="H459" s="73"/>
      <c r="I459" s="73"/>
      <c r="J459" s="73" t="n">
        <v>52101</v>
      </c>
      <c r="K459" s="73"/>
      <c r="L459" s="73"/>
      <c r="M459" s="74"/>
    </row>
    <row r="460" customFormat="false" ht="13.8" hidden="false" customHeight="false" outlineLevel="0" collapsed="false">
      <c r="D460" s="64"/>
      <c r="E460" s="71" t="s">
        <v>236</v>
      </c>
      <c r="F460" s="72"/>
      <c r="G460" s="73"/>
      <c r="H460" s="73"/>
      <c r="I460" s="73"/>
      <c r="J460" s="73" t="n">
        <v>5000</v>
      </c>
      <c r="K460" s="73" t="n">
        <v>30000</v>
      </c>
      <c r="L460" s="73"/>
      <c r="M460" s="74"/>
    </row>
    <row r="461" customFormat="false" ht="13.8" hidden="false" customHeight="false" outlineLevel="0" collapsed="false">
      <c r="D461" s="64"/>
      <c r="E461" s="71" t="s">
        <v>237</v>
      </c>
      <c r="F461" s="72"/>
      <c r="G461" s="73"/>
      <c r="H461" s="73"/>
      <c r="I461" s="73"/>
      <c r="J461" s="73"/>
      <c r="K461" s="73" t="n">
        <v>90000</v>
      </c>
      <c r="L461" s="73"/>
      <c r="M461" s="74"/>
    </row>
    <row r="462" customFormat="false" ht="13.8" hidden="false" customHeight="false" outlineLevel="0" collapsed="false">
      <c r="D462" s="64"/>
      <c r="E462" s="71" t="s">
        <v>238</v>
      </c>
      <c r="F462" s="72"/>
      <c r="G462" s="73"/>
      <c r="H462" s="73"/>
      <c r="I462" s="73" t="n">
        <v>25000</v>
      </c>
      <c r="J462" s="73" t="n">
        <v>29900</v>
      </c>
      <c r="K462" s="73"/>
      <c r="L462" s="73"/>
      <c r="M462" s="74"/>
    </row>
    <row r="464" customFormat="false" ht="13.8" hidden="false" customHeight="false" outlineLevel="0" collapsed="false">
      <c r="D464" s="63" t="s">
        <v>239</v>
      </c>
      <c r="E464" s="63"/>
      <c r="F464" s="63"/>
      <c r="G464" s="63"/>
      <c r="H464" s="63"/>
      <c r="I464" s="63"/>
      <c r="J464" s="63"/>
      <c r="K464" s="63"/>
      <c r="L464" s="63"/>
      <c r="M464" s="63"/>
    </row>
    <row r="465" customFormat="false" ht="14.45" hidden="false" customHeight="false" outlineLevel="0" collapsed="false">
      <c r="D465" s="119"/>
      <c r="E465" s="49"/>
      <c r="F465" s="49"/>
      <c r="G465" s="49" t="s">
        <v>1</v>
      </c>
      <c r="H465" s="49" t="s">
        <v>2</v>
      </c>
      <c r="I465" s="49" t="s">
        <v>3</v>
      </c>
      <c r="J465" s="49" t="s">
        <v>4</v>
      </c>
      <c r="K465" s="49" t="s">
        <v>5</v>
      </c>
      <c r="L465" s="49" t="s">
        <v>6</v>
      </c>
      <c r="M465" s="49" t="s">
        <v>7</v>
      </c>
    </row>
    <row r="466" customFormat="false" ht="13.8" hidden="false" customHeight="false" outlineLevel="0" collapsed="false">
      <c r="A466" s="45" t="n">
        <v>8</v>
      </c>
      <c r="B466" s="45" t="n">
        <v>2</v>
      </c>
      <c r="D466" s="120" t="s">
        <v>8</v>
      </c>
      <c r="E466" s="51" t="n">
        <v>111</v>
      </c>
      <c r="F466" s="51" t="s">
        <v>127</v>
      </c>
      <c r="G466" s="52" t="n">
        <v>0</v>
      </c>
      <c r="H466" s="52" t="n">
        <v>0</v>
      </c>
      <c r="I466" s="52" t="n">
        <v>0</v>
      </c>
      <c r="J466" s="52" t="n">
        <v>50000</v>
      </c>
      <c r="K466" s="52" t="n">
        <v>417300</v>
      </c>
      <c r="L466" s="52" t="n">
        <v>0</v>
      </c>
      <c r="M466" s="52" t="n">
        <v>0</v>
      </c>
    </row>
    <row r="467" customFormat="false" ht="13.8" hidden="false" customHeight="false" outlineLevel="0" collapsed="false">
      <c r="A467" s="45" t="n">
        <v>8</v>
      </c>
      <c r="B467" s="45" t="n">
        <v>2</v>
      </c>
      <c r="D467" s="120" t="s">
        <v>8</v>
      </c>
      <c r="E467" s="51" t="n">
        <v>41</v>
      </c>
      <c r="F467" s="51" t="s">
        <v>10</v>
      </c>
      <c r="G467" s="52" t="n">
        <f aca="false">SUM(G471:G477)</f>
        <v>13900.37</v>
      </c>
      <c r="H467" s="52" t="n">
        <f aca="false">SUM(H471:H477)</f>
        <v>2196</v>
      </c>
      <c r="I467" s="52" t="n">
        <f aca="false">SUM(I471:I477)</f>
        <v>39450</v>
      </c>
      <c r="J467" s="52" t="n">
        <f aca="false">SUM(J471:J477)-J466</f>
        <v>28405</v>
      </c>
      <c r="K467" s="52" t="n">
        <f aca="false">SUM(K471:K477)-K466</f>
        <v>48431</v>
      </c>
      <c r="L467" s="52" t="n">
        <f aca="false">SUM(L471:L477)</f>
        <v>0</v>
      </c>
      <c r="M467" s="52" t="n">
        <f aca="false">SUM(M471:M477)</f>
        <v>0</v>
      </c>
    </row>
    <row r="468" customFormat="false" ht="13.8" hidden="false" customHeight="false" outlineLevel="0" collapsed="false">
      <c r="A468" s="45" t="n">
        <v>8</v>
      </c>
      <c r="B468" s="45" t="n">
        <v>2</v>
      </c>
      <c r="D468" s="55"/>
      <c r="E468" s="56"/>
      <c r="F468" s="53" t="s">
        <v>18</v>
      </c>
      <c r="G468" s="54" t="n">
        <f aca="false">SUM(G466:G467)</f>
        <v>13900.37</v>
      </c>
      <c r="H468" s="54" t="n">
        <f aca="false">SUM(H466:H467)</f>
        <v>2196</v>
      </c>
      <c r="I468" s="54" t="n">
        <f aca="false">SUM(I466:I467)</f>
        <v>39450</v>
      </c>
      <c r="J468" s="54" t="n">
        <f aca="false">SUM(J466:J467)</f>
        <v>78405</v>
      </c>
      <c r="K468" s="54" t="n">
        <f aca="false">SUM(K466:K467)</f>
        <v>465731</v>
      </c>
      <c r="L468" s="54" t="n">
        <f aca="false">SUM(L466:L467)</f>
        <v>0</v>
      </c>
      <c r="M468" s="54" t="n">
        <f aca="false">SUM(M466:M467)</f>
        <v>0</v>
      </c>
    </row>
    <row r="470" customFormat="false" ht="13.8" hidden="false" customHeight="false" outlineLevel="0" collapsed="false">
      <c r="D470" s="45" t="s">
        <v>43</v>
      </c>
    </row>
    <row r="471" customFormat="false" ht="13.8" hidden="false" customHeight="false" outlineLevel="0" collapsed="false">
      <c r="D471" s="64" t="s">
        <v>240</v>
      </c>
      <c r="E471" s="71" t="s">
        <v>241</v>
      </c>
      <c r="F471" s="72"/>
      <c r="G471" s="73" t="n">
        <v>3231.29</v>
      </c>
      <c r="H471" s="73"/>
      <c r="I471" s="73"/>
      <c r="J471" s="73" t="n">
        <v>4169</v>
      </c>
      <c r="K471" s="73" t="n">
        <f aca="false">417300+20865</f>
        <v>438165</v>
      </c>
      <c r="L471" s="73"/>
      <c r="M471" s="74"/>
    </row>
    <row r="472" customFormat="false" ht="13.8" hidden="false" customHeight="false" outlineLevel="0" collapsed="false">
      <c r="D472" s="64"/>
      <c r="E472" s="71" t="s">
        <v>242</v>
      </c>
      <c r="F472" s="72"/>
      <c r="G472" s="73" t="n">
        <v>2262</v>
      </c>
      <c r="H472" s="73"/>
      <c r="I472" s="73"/>
      <c r="J472" s="73"/>
      <c r="K472" s="73"/>
      <c r="L472" s="73"/>
      <c r="M472" s="74"/>
    </row>
    <row r="473" customFormat="false" ht="13.8" hidden="false" customHeight="false" outlineLevel="0" collapsed="false">
      <c r="D473" s="64"/>
      <c r="E473" s="71" t="s">
        <v>243</v>
      </c>
      <c r="F473" s="72"/>
      <c r="G473" s="73"/>
      <c r="H473" s="73" t="n">
        <v>2196</v>
      </c>
      <c r="I473" s="73" t="n">
        <v>14450</v>
      </c>
      <c r="J473" s="73"/>
      <c r="K473" s="73"/>
      <c r="L473" s="73"/>
      <c r="M473" s="74"/>
    </row>
    <row r="474" customFormat="false" ht="13.8" hidden="false" customHeight="false" outlineLevel="0" collapsed="false">
      <c r="D474" s="64"/>
      <c r="E474" s="71" t="s">
        <v>244</v>
      </c>
      <c r="F474" s="72"/>
      <c r="G474" s="73" t="n">
        <v>8407.08</v>
      </c>
      <c r="H474" s="73"/>
      <c r="I474" s="73"/>
      <c r="J474" s="73"/>
      <c r="K474" s="73"/>
      <c r="L474" s="73"/>
      <c r="M474" s="74"/>
    </row>
    <row r="475" customFormat="false" ht="13.8" hidden="false" customHeight="false" outlineLevel="0" collapsed="false">
      <c r="D475" s="64"/>
      <c r="E475" s="121" t="s">
        <v>245</v>
      </c>
      <c r="F475" s="72"/>
      <c r="G475" s="73"/>
      <c r="H475" s="73" t="n">
        <v>0</v>
      </c>
      <c r="I475" s="73" t="n">
        <v>20000</v>
      </c>
      <c r="J475" s="73" t="n">
        <v>73738</v>
      </c>
      <c r="K475" s="73"/>
      <c r="L475" s="73"/>
      <c r="M475" s="74"/>
    </row>
    <row r="476" customFormat="false" ht="13.8" hidden="false" customHeight="false" outlineLevel="0" collapsed="false">
      <c r="D476" s="64"/>
      <c r="E476" s="121" t="s">
        <v>246</v>
      </c>
      <c r="F476" s="72"/>
      <c r="G476" s="73"/>
      <c r="H476" s="73"/>
      <c r="I476" s="73" t="n">
        <v>5000</v>
      </c>
      <c r="J476" s="73" t="n">
        <v>498</v>
      </c>
      <c r="K476" s="73" t="n">
        <v>27566</v>
      </c>
      <c r="L476" s="73"/>
      <c r="M476" s="74"/>
    </row>
    <row r="477" customFormat="false" ht="13.8" hidden="false" customHeight="false" outlineLevel="0" collapsed="false">
      <c r="D477" s="64"/>
      <c r="E477" s="121" t="s">
        <v>247</v>
      </c>
      <c r="F477" s="72"/>
      <c r="G477" s="73"/>
      <c r="H477" s="73" t="n">
        <v>0</v>
      </c>
      <c r="I477" s="73"/>
      <c r="J477" s="73"/>
      <c r="K477" s="73"/>
      <c r="L477" s="73"/>
      <c r="M477" s="74"/>
    </row>
    <row r="479" customFormat="false" ht="13.8" hidden="false" customHeight="false" outlineLevel="0" collapsed="false">
      <c r="D479" s="63" t="s">
        <v>248</v>
      </c>
      <c r="E479" s="63"/>
      <c r="F479" s="63"/>
      <c r="G479" s="63"/>
      <c r="H479" s="63"/>
      <c r="I479" s="63"/>
      <c r="J479" s="63"/>
      <c r="K479" s="63"/>
      <c r="L479" s="63"/>
      <c r="M479" s="63"/>
    </row>
    <row r="480" customFormat="false" ht="14.45" hidden="false" customHeight="false" outlineLevel="0" collapsed="false">
      <c r="D480" s="119"/>
      <c r="E480" s="49"/>
      <c r="F480" s="49"/>
      <c r="G480" s="49" t="s">
        <v>1</v>
      </c>
      <c r="H480" s="49" t="s">
        <v>2</v>
      </c>
      <c r="I480" s="49" t="s">
        <v>3</v>
      </c>
      <c r="J480" s="49" t="s">
        <v>4</v>
      </c>
      <c r="K480" s="49" t="s">
        <v>5</v>
      </c>
      <c r="L480" s="49" t="s">
        <v>6</v>
      </c>
      <c r="M480" s="49" t="s">
        <v>7</v>
      </c>
    </row>
    <row r="481" customFormat="false" ht="13.8" hidden="false" customHeight="false" outlineLevel="0" collapsed="false">
      <c r="A481" s="45" t="n">
        <v>8</v>
      </c>
      <c r="B481" s="45" t="n">
        <v>3</v>
      </c>
      <c r="D481" s="120" t="s">
        <v>8</v>
      </c>
      <c r="E481" s="51" t="n">
        <v>41</v>
      </c>
      <c r="F481" s="51" t="s">
        <v>10</v>
      </c>
      <c r="G481" s="52" t="n">
        <f aca="false">SUM(G485:G489)</f>
        <v>2285.56</v>
      </c>
      <c r="H481" s="52" t="n">
        <f aca="false">SUM(H485:H489)</f>
        <v>360.81</v>
      </c>
      <c r="I481" s="52" t="n">
        <f aca="false">SUM(I485:I489)</f>
        <v>50000</v>
      </c>
      <c r="J481" s="52" t="n">
        <f aca="false">SUM(J485:J489)</f>
        <v>18466</v>
      </c>
      <c r="K481" s="52" t="n">
        <f aca="false">SUM(K485:K489)</f>
        <v>10000</v>
      </c>
      <c r="L481" s="52" t="n">
        <f aca="false">SUM(L485:L489)</f>
        <v>0</v>
      </c>
      <c r="M481" s="52" t="n">
        <f aca="false">SUM(M485:M489)</f>
        <v>314715</v>
      </c>
    </row>
    <row r="482" customFormat="false" ht="13.8" hidden="false" customHeight="false" outlineLevel="0" collapsed="false">
      <c r="A482" s="45" t="n">
        <v>8</v>
      </c>
      <c r="B482" s="45" t="n">
        <v>3</v>
      </c>
      <c r="D482" s="55"/>
      <c r="E482" s="56"/>
      <c r="F482" s="53" t="s">
        <v>18</v>
      </c>
      <c r="G482" s="54" t="n">
        <f aca="false">SUM(G481:G481)</f>
        <v>2285.56</v>
      </c>
      <c r="H482" s="54" t="n">
        <f aca="false">SUM(H481:H481)</f>
        <v>360.81</v>
      </c>
      <c r="I482" s="54" t="n">
        <f aca="false">SUM(I481:I481)</f>
        <v>50000</v>
      </c>
      <c r="J482" s="54" t="n">
        <f aca="false">SUM(J481:J481)</f>
        <v>18466</v>
      </c>
      <c r="K482" s="54" t="n">
        <f aca="false">SUM(K481:K481)</f>
        <v>10000</v>
      </c>
      <c r="L482" s="54" t="n">
        <f aca="false">SUM(L481:L481)</f>
        <v>0</v>
      </c>
      <c r="M482" s="54" t="n">
        <f aca="false">SUM(M481:M481)</f>
        <v>314715</v>
      </c>
    </row>
    <row r="484" customFormat="false" ht="13.8" hidden="false" customHeight="false" outlineLevel="0" collapsed="false">
      <c r="D484" s="45" t="s">
        <v>43</v>
      </c>
    </row>
    <row r="485" customFormat="false" ht="13.8" hidden="false" customHeight="false" outlineLevel="0" collapsed="false">
      <c r="D485" s="64" t="s">
        <v>249</v>
      </c>
      <c r="E485" s="71" t="s">
        <v>250</v>
      </c>
      <c r="F485" s="72"/>
      <c r="G485" s="73" t="n">
        <v>2285.56</v>
      </c>
      <c r="H485" s="73"/>
      <c r="I485" s="73"/>
      <c r="J485" s="73"/>
      <c r="K485" s="73"/>
      <c r="L485" s="73"/>
      <c r="M485" s="74" t="n">
        <v>314715</v>
      </c>
    </row>
    <row r="486" customFormat="false" ht="13.8" hidden="false" customHeight="false" outlineLevel="0" collapsed="false">
      <c r="D486" s="64"/>
      <c r="E486" s="71" t="s">
        <v>251</v>
      </c>
      <c r="F486" s="72"/>
      <c r="G486" s="73"/>
      <c r="H486" s="73" t="n">
        <v>32</v>
      </c>
      <c r="I486" s="73"/>
      <c r="J486" s="73"/>
      <c r="K486" s="73"/>
      <c r="L486" s="73"/>
      <c r="M486" s="74"/>
    </row>
    <row r="487" customFormat="false" ht="13.8" hidden="false" customHeight="false" outlineLevel="0" collapsed="false">
      <c r="D487" s="64"/>
      <c r="E487" s="71" t="s">
        <v>252</v>
      </c>
      <c r="F487" s="72"/>
      <c r="G487" s="73"/>
      <c r="H487" s="73" t="n">
        <v>328.81</v>
      </c>
      <c r="I487" s="73"/>
      <c r="J487" s="73"/>
      <c r="K487" s="73"/>
      <c r="L487" s="73"/>
      <c r="M487" s="74"/>
    </row>
    <row r="488" customFormat="false" ht="13.8" hidden="false" customHeight="false" outlineLevel="0" collapsed="false">
      <c r="D488" s="64"/>
      <c r="E488" s="71" t="s">
        <v>253</v>
      </c>
      <c r="F488" s="72"/>
      <c r="G488" s="73"/>
      <c r="H488" s="73"/>
      <c r="I488" s="73" t="n">
        <v>20000</v>
      </c>
      <c r="J488" s="73"/>
      <c r="K488" s="73"/>
      <c r="L488" s="73"/>
      <c r="M488" s="74"/>
    </row>
    <row r="489" customFormat="false" ht="13.8" hidden="false" customHeight="false" outlineLevel="0" collapsed="false">
      <c r="D489" s="64"/>
      <c r="E489" s="71" t="s">
        <v>254</v>
      </c>
      <c r="F489" s="72"/>
      <c r="G489" s="73"/>
      <c r="H489" s="73"/>
      <c r="I489" s="73" t="n">
        <v>30000</v>
      </c>
      <c r="J489" s="73" t="n">
        <v>18466</v>
      </c>
      <c r="K489" s="73" t="n">
        <v>10000</v>
      </c>
      <c r="L489" s="73"/>
      <c r="M489" s="74"/>
    </row>
    <row r="491" customFormat="false" ht="13.8" hidden="false" customHeight="false" outlineLevel="0" collapsed="false">
      <c r="D491" s="63" t="s">
        <v>255</v>
      </c>
      <c r="E491" s="63"/>
      <c r="F491" s="63"/>
      <c r="G491" s="63"/>
      <c r="H491" s="63"/>
      <c r="I491" s="63"/>
      <c r="J491" s="63"/>
      <c r="K491" s="63"/>
      <c r="L491" s="63"/>
      <c r="M491" s="63"/>
    </row>
    <row r="492" customFormat="false" ht="14.45" hidden="false" customHeight="false" outlineLevel="0" collapsed="false">
      <c r="D492" s="119"/>
      <c r="E492" s="49"/>
      <c r="F492" s="49"/>
      <c r="G492" s="49" t="s">
        <v>1</v>
      </c>
      <c r="H492" s="49" t="s">
        <v>2</v>
      </c>
      <c r="I492" s="49" t="s">
        <v>3</v>
      </c>
      <c r="J492" s="49" t="s">
        <v>4</v>
      </c>
      <c r="K492" s="49" t="s">
        <v>5</v>
      </c>
      <c r="L492" s="49" t="s">
        <v>6</v>
      </c>
      <c r="M492" s="49" t="s">
        <v>7</v>
      </c>
    </row>
    <row r="493" customFormat="false" ht="13.8" hidden="false" customHeight="false" outlineLevel="0" collapsed="false">
      <c r="D493" s="120" t="s">
        <v>8</v>
      </c>
      <c r="E493" s="51" t="n">
        <v>111</v>
      </c>
      <c r="F493" s="51" t="s">
        <v>10</v>
      </c>
      <c r="G493" s="52" t="n">
        <f aca="false">SUM(G497:G497)</f>
        <v>0</v>
      </c>
      <c r="H493" s="52" t="n">
        <f aca="false">SUM(H497:H497)</f>
        <v>0</v>
      </c>
      <c r="I493" s="52" t="n">
        <f aca="false">SUM(I497:I497)</f>
        <v>0</v>
      </c>
      <c r="J493" s="52" t="n">
        <f aca="false">SUM(J497:J497)</f>
        <v>0</v>
      </c>
      <c r="K493" s="52" t="n">
        <v>888000</v>
      </c>
      <c r="L493" s="52" t="n">
        <f aca="false">SUM(L497:L497)</f>
        <v>0</v>
      </c>
      <c r="M493" s="52" t="n">
        <f aca="false">SUM(M497:M497)</f>
        <v>0</v>
      </c>
    </row>
    <row r="494" customFormat="false" ht="13.8" hidden="false" customHeight="false" outlineLevel="0" collapsed="false">
      <c r="A494" s="45" t="n">
        <v>8</v>
      </c>
      <c r="B494" s="45" t="n">
        <v>4</v>
      </c>
      <c r="D494" s="120" t="s">
        <v>8</v>
      </c>
      <c r="E494" s="51" t="n">
        <v>41</v>
      </c>
      <c r="F494" s="51" t="s">
        <v>10</v>
      </c>
      <c r="G494" s="52" t="n">
        <f aca="false">SUM(G498:G498)</f>
        <v>0</v>
      </c>
      <c r="H494" s="52" t="n">
        <f aca="false">SUM(H498:H498)</f>
        <v>1320</v>
      </c>
      <c r="I494" s="52" t="n">
        <f aca="false">SUM(I498:I498)</f>
        <v>54000</v>
      </c>
      <c r="J494" s="52" t="n">
        <f aca="false">SUM(J498:J498)</f>
        <v>7528</v>
      </c>
      <c r="K494" s="52" t="n">
        <f aca="false">SUM(K498:K498)-K493</f>
        <v>46472</v>
      </c>
      <c r="L494" s="52" t="n">
        <f aca="false">SUM(L498:L498)</f>
        <v>0</v>
      </c>
      <c r="M494" s="52" t="n">
        <f aca="false">SUM(M498:M498)</f>
        <v>0</v>
      </c>
    </row>
    <row r="495" customFormat="false" ht="13.8" hidden="false" customHeight="false" outlineLevel="0" collapsed="false">
      <c r="A495" s="45" t="n">
        <v>8</v>
      </c>
      <c r="B495" s="45" t="n">
        <v>4</v>
      </c>
      <c r="D495" s="55"/>
      <c r="E495" s="56"/>
      <c r="F495" s="53" t="s">
        <v>18</v>
      </c>
      <c r="G495" s="54" t="n">
        <f aca="false">SUM(G494:G494)</f>
        <v>0</v>
      </c>
      <c r="H495" s="54" t="n">
        <f aca="false">SUM(H494:H494)</f>
        <v>1320</v>
      </c>
      <c r="I495" s="54" t="n">
        <f aca="false">SUM(I494:I494)</f>
        <v>54000</v>
      </c>
      <c r="J495" s="54" t="n">
        <f aca="false">SUM(J494:J494)</f>
        <v>7528</v>
      </c>
      <c r="K495" s="54" t="n">
        <f aca="false">SUM(K493:K494)</f>
        <v>934472</v>
      </c>
      <c r="L495" s="54" t="n">
        <f aca="false">SUM(L494:L494)</f>
        <v>0</v>
      </c>
      <c r="M495" s="54" t="n">
        <f aca="false">SUM(M494:M494)</f>
        <v>0</v>
      </c>
    </row>
    <row r="497" customFormat="false" ht="13.8" hidden="false" customHeight="false" outlineLevel="0" collapsed="false">
      <c r="D497" s="45" t="s">
        <v>43</v>
      </c>
    </row>
    <row r="498" customFormat="false" ht="13.8" hidden="false" customHeight="false" outlineLevel="0" collapsed="false">
      <c r="D498" s="51" t="s">
        <v>256</v>
      </c>
      <c r="E498" s="71" t="s">
        <v>82</v>
      </c>
      <c r="F498" s="72"/>
      <c r="G498" s="73"/>
      <c r="H498" s="73" t="n">
        <v>1320</v>
      </c>
      <c r="I498" s="73" t="n">
        <v>54000</v>
      </c>
      <c r="J498" s="73" t="n">
        <v>7528</v>
      </c>
      <c r="K498" s="73" t="n">
        <f aca="false">I498-J498+888000</f>
        <v>934472</v>
      </c>
      <c r="L498" s="73"/>
      <c r="M498" s="74"/>
    </row>
    <row r="500" customFormat="false" ht="13.8" hidden="false" customHeight="false" outlineLevel="0" collapsed="false">
      <c r="D500" s="63" t="s">
        <v>257</v>
      </c>
      <c r="E500" s="63"/>
      <c r="F500" s="63"/>
      <c r="G500" s="63"/>
      <c r="H500" s="63"/>
      <c r="I500" s="63"/>
      <c r="J500" s="63"/>
      <c r="K500" s="63"/>
      <c r="L500" s="63"/>
      <c r="M500" s="63"/>
    </row>
    <row r="501" customFormat="false" ht="14.45" hidden="false" customHeight="false" outlineLevel="0" collapsed="false">
      <c r="D501" s="119"/>
      <c r="E501" s="49"/>
      <c r="F501" s="49"/>
      <c r="G501" s="49" t="s">
        <v>1</v>
      </c>
      <c r="H501" s="49" t="s">
        <v>2</v>
      </c>
      <c r="I501" s="49" t="s">
        <v>3</v>
      </c>
      <c r="J501" s="49" t="s">
        <v>4</v>
      </c>
      <c r="K501" s="49" t="s">
        <v>5</v>
      </c>
      <c r="L501" s="49" t="s">
        <v>6</v>
      </c>
      <c r="M501" s="49" t="s">
        <v>7</v>
      </c>
    </row>
    <row r="502" customFormat="false" ht="13.8" hidden="false" customHeight="false" outlineLevel="0" collapsed="false">
      <c r="A502" s="45" t="n">
        <v>8</v>
      </c>
      <c r="B502" s="45" t="n">
        <v>5</v>
      </c>
      <c r="D502" s="64" t="s">
        <v>8</v>
      </c>
      <c r="E502" s="51" t="n">
        <v>111</v>
      </c>
      <c r="F502" s="51" t="s">
        <v>87</v>
      </c>
      <c r="G502" s="52" t="n">
        <v>0</v>
      </c>
      <c r="H502" s="52" t="n">
        <f aca="false">H516</f>
        <v>10000</v>
      </c>
      <c r="I502" s="52" t="n">
        <v>0</v>
      </c>
      <c r="J502" s="52" t="n">
        <v>0</v>
      </c>
      <c r="K502" s="52" t="n">
        <v>0</v>
      </c>
      <c r="L502" s="52" t="n">
        <f aca="false">L513</f>
        <v>0</v>
      </c>
      <c r="M502" s="52" t="n">
        <v>0</v>
      </c>
    </row>
    <row r="503" customFormat="false" ht="13.8" hidden="false" customHeight="false" outlineLevel="0" collapsed="false">
      <c r="A503" s="45" t="n">
        <v>8</v>
      </c>
      <c r="B503" s="45" t="n">
        <v>5</v>
      </c>
      <c r="D503" s="64"/>
      <c r="E503" s="51" t="n">
        <v>41</v>
      </c>
      <c r="F503" s="51" t="s">
        <v>10</v>
      </c>
      <c r="G503" s="52" t="n">
        <f aca="false">G507+G509</f>
        <v>6091.74</v>
      </c>
      <c r="H503" s="52" t="n">
        <f aca="false">H507+H509+H517</f>
        <v>2933.84</v>
      </c>
      <c r="I503" s="52" t="n">
        <f aca="false">SUM(I507:I517)</f>
        <v>119500</v>
      </c>
      <c r="J503" s="52" t="n">
        <f aca="false">SUM(J507:J517)</f>
        <v>86842</v>
      </c>
      <c r="K503" s="52" t="n">
        <f aca="false">SUM(K507:K517)</f>
        <v>133880</v>
      </c>
      <c r="L503" s="52" t="n">
        <f aca="false">SUM(L507:L517)</f>
        <v>328290</v>
      </c>
      <c r="M503" s="52" t="n">
        <f aca="false">SUM(M507:M517)</f>
        <v>0</v>
      </c>
    </row>
    <row r="504" customFormat="false" ht="13.8" hidden="false" customHeight="false" outlineLevel="0" collapsed="false">
      <c r="D504" s="55"/>
      <c r="E504" s="56"/>
      <c r="F504" s="53" t="s">
        <v>18</v>
      </c>
      <c r="G504" s="54" t="n">
        <f aca="false">SUM(G502:G503)</f>
        <v>6091.74</v>
      </c>
      <c r="H504" s="54" t="n">
        <f aca="false">SUM(H502:H503)</f>
        <v>12933.84</v>
      </c>
      <c r="I504" s="54" t="n">
        <f aca="false">SUM(I502:I503)</f>
        <v>119500</v>
      </c>
      <c r="J504" s="54" t="n">
        <f aca="false">SUM(J502:J503)</f>
        <v>86842</v>
      </c>
      <c r="K504" s="54" t="n">
        <f aca="false">SUM(K502:K503)</f>
        <v>133880</v>
      </c>
      <c r="L504" s="54" t="n">
        <f aca="false">SUM(L502:L503)</f>
        <v>328290</v>
      </c>
      <c r="M504" s="54" t="n">
        <f aca="false">SUM(M502:M503)</f>
        <v>0</v>
      </c>
    </row>
    <row r="506" customFormat="false" ht="13.8" hidden="false" customHeight="false" outlineLevel="0" collapsed="false">
      <c r="D506" s="45" t="s">
        <v>43</v>
      </c>
    </row>
    <row r="507" customFormat="false" ht="13.8" hidden="false" customHeight="false" outlineLevel="0" collapsed="false">
      <c r="D507" s="64" t="s">
        <v>258</v>
      </c>
      <c r="E507" s="71" t="s">
        <v>259</v>
      </c>
      <c r="F507" s="72"/>
      <c r="G507" s="73" t="n">
        <v>2277.84</v>
      </c>
      <c r="H507" s="73" t="n">
        <v>0</v>
      </c>
      <c r="I507" s="73" t="n">
        <v>33000</v>
      </c>
      <c r="J507" s="73" t="n">
        <v>30000</v>
      </c>
      <c r="K507" s="73" t="n">
        <v>70000</v>
      </c>
      <c r="L507" s="73"/>
      <c r="M507" s="74"/>
    </row>
    <row r="508" customFormat="false" ht="13.8" hidden="false" customHeight="false" outlineLevel="0" collapsed="false">
      <c r="D508" s="64"/>
      <c r="E508" s="71" t="s">
        <v>260</v>
      </c>
      <c r="F508" s="72"/>
      <c r="G508" s="73"/>
      <c r="H508" s="73"/>
      <c r="I508" s="73"/>
      <c r="J508" s="73"/>
      <c r="K508" s="73"/>
      <c r="L508" s="73"/>
      <c r="M508" s="74"/>
    </row>
    <row r="509" customFormat="false" ht="13.8" hidden="false" customHeight="false" outlineLevel="0" collapsed="false">
      <c r="D509" s="64" t="s">
        <v>261</v>
      </c>
      <c r="E509" s="71" t="s">
        <v>262</v>
      </c>
      <c r="F509" s="72"/>
      <c r="G509" s="73" t="n">
        <v>3813.9</v>
      </c>
      <c r="H509" s="73"/>
      <c r="I509" s="73" t="n">
        <v>5000</v>
      </c>
      <c r="J509" s="73" t="n">
        <v>1000</v>
      </c>
      <c r="K509" s="73"/>
      <c r="L509" s="73"/>
      <c r="M509" s="74"/>
    </row>
    <row r="510" customFormat="false" ht="13.8" hidden="false" customHeight="false" outlineLevel="0" collapsed="false">
      <c r="D510" s="64"/>
      <c r="E510" s="71" t="s">
        <v>263</v>
      </c>
      <c r="F510" s="72"/>
      <c r="G510" s="73"/>
      <c r="H510" s="73" t="n">
        <v>4854.73</v>
      </c>
      <c r="I510" s="73" t="n">
        <v>25000</v>
      </c>
      <c r="J510" s="73" t="n">
        <v>33222</v>
      </c>
      <c r="K510" s="73" t="n">
        <v>30000</v>
      </c>
      <c r="L510" s="73"/>
      <c r="M510" s="74"/>
    </row>
    <row r="511" customFormat="false" ht="13.8" hidden="false" customHeight="false" outlineLevel="0" collapsed="false">
      <c r="D511" s="64"/>
      <c r="E511" s="71" t="s">
        <v>264</v>
      </c>
      <c r="F511" s="72"/>
      <c r="G511" s="73"/>
      <c r="H511" s="73"/>
      <c r="I511" s="73"/>
      <c r="J511" s="73"/>
      <c r="K511" s="73"/>
      <c r="L511" s="73"/>
      <c r="M511" s="74"/>
    </row>
    <row r="512" customFormat="false" ht="13.8" hidden="false" customHeight="false" outlineLevel="0" collapsed="false">
      <c r="D512" s="64"/>
      <c r="E512" s="71" t="s">
        <v>265</v>
      </c>
      <c r="F512" s="72"/>
      <c r="G512" s="73"/>
      <c r="H512" s="73"/>
      <c r="I512" s="73" t="n">
        <v>56500</v>
      </c>
      <c r="J512" s="73" t="n">
        <v>22620</v>
      </c>
      <c r="K512" s="73" t="n">
        <f aca="false">I512-J512</f>
        <v>33880</v>
      </c>
      <c r="L512" s="73"/>
      <c r="M512" s="74"/>
    </row>
    <row r="513" customFormat="false" ht="13.8" hidden="false" customHeight="false" outlineLevel="0" collapsed="false">
      <c r="D513" s="64"/>
      <c r="E513" s="71" t="s">
        <v>266</v>
      </c>
      <c r="F513" s="72"/>
      <c r="G513" s="73"/>
      <c r="H513" s="73"/>
      <c r="I513" s="73"/>
      <c r="J513" s="73"/>
      <c r="K513" s="73"/>
      <c r="L513" s="73"/>
      <c r="M513" s="74"/>
    </row>
    <row r="514" customFormat="false" ht="13.8" hidden="false" customHeight="false" outlineLevel="0" collapsed="false">
      <c r="D514" s="64"/>
      <c r="E514" s="71" t="s">
        <v>267</v>
      </c>
      <c r="F514" s="72"/>
      <c r="G514" s="73"/>
      <c r="H514" s="73"/>
      <c r="I514" s="73"/>
      <c r="J514" s="73"/>
      <c r="K514" s="73"/>
      <c r="L514" s="73" t="n">
        <v>328290</v>
      </c>
      <c r="M514" s="74"/>
    </row>
    <row r="515" customFormat="false" ht="13.8" hidden="false" customHeight="false" outlineLevel="0" collapsed="false">
      <c r="D515" s="122" t="s">
        <v>268</v>
      </c>
      <c r="E515" s="71" t="s">
        <v>269</v>
      </c>
      <c r="F515" s="72"/>
      <c r="G515" s="73"/>
      <c r="H515" s="73"/>
      <c r="I515" s="73"/>
      <c r="J515" s="73"/>
      <c r="K515" s="73"/>
      <c r="L515" s="73"/>
      <c r="M515" s="74"/>
    </row>
    <row r="516" customFormat="false" ht="13.8" hidden="false" customHeight="false" outlineLevel="0" collapsed="false">
      <c r="D516" s="64" t="s">
        <v>270</v>
      </c>
      <c r="E516" s="71" t="s">
        <v>271</v>
      </c>
      <c r="F516" s="72"/>
      <c r="G516" s="73"/>
      <c r="H516" s="73" t="n">
        <v>10000</v>
      </c>
      <c r="I516" s="73"/>
      <c r="J516" s="73"/>
      <c r="K516" s="73"/>
      <c r="L516" s="73"/>
      <c r="M516" s="74"/>
    </row>
    <row r="517" customFormat="false" ht="13.8" hidden="false" customHeight="false" outlineLevel="0" collapsed="false">
      <c r="D517" s="64"/>
      <c r="E517" s="121" t="s">
        <v>272</v>
      </c>
      <c r="F517" s="72"/>
      <c r="G517" s="72"/>
      <c r="H517" s="72" t="n">
        <v>2933.84</v>
      </c>
      <c r="I517" s="72"/>
      <c r="J517" s="72"/>
      <c r="K517" s="72"/>
      <c r="L517" s="72"/>
      <c r="M517" s="123"/>
    </row>
    <row r="519" customFormat="false" ht="13.8" hidden="false" customHeight="false" outlineLevel="0" collapsed="false">
      <c r="D519" s="63" t="s">
        <v>273</v>
      </c>
      <c r="E519" s="63"/>
      <c r="F519" s="63"/>
      <c r="G519" s="63"/>
      <c r="H519" s="63"/>
      <c r="I519" s="63"/>
      <c r="J519" s="63"/>
      <c r="K519" s="63"/>
      <c r="L519" s="63"/>
      <c r="M519" s="63"/>
    </row>
    <row r="520" customFormat="false" ht="14.45" hidden="false" customHeight="false" outlineLevel="0" collapsed="false">
      <c r="D520" s="119"/>
      <c r="E520" s="49"/>
      <c r="F520" s="49"/>
      <c r="G520" s="49" t="s">
        <v>1</v>
      </c>
      <c r="H520" s="49" t="s">
        <v>2</v>
      </c>
      <c r="I520" s="49" t="s">
        <v>3</v>
      </c>
      <c r="J520" s="49" t="s">
        <v>4</v>
      </c>
      <c r="K520" s="49" t="s">
        <v>5</v>
      </c>
      <c r="L520" s="49" t="s">
        <v>6</v>
      </c>
      <c r="M520" s="49" t="s">
        <v>7</v>
      </c>
    </row>
    <row r="521" customFormat="false" ht="13.8" hidden="false" customHeight="false" outlineLevel="0" collapsed="false">
      <c r="A521" s="45" t="n">
        <v>8</v>
      </c>
      <c r="B521" s="45" t="n">
        <v>6</v>
      </c>
      <c r="D521" s="120" t="s">
        <v>8</v>
      </c>
      <c r="E521" s="51" t="n">
        <v>41</v>
      </c>
      <c r="F521" s="51" t="s">
        <v>10</v>
      </c>
      <c r="G521" s="52" t="n">
        <f aca="false">SUM(G525:G525)</f>
        <v>0</v>
      </c>
      <c r="H521" s="52" t="n">
        <f aca="false">SUM(H525:H525)</f>
        <v>400</v>
      </c>
      <c r="I521" s="52" t="n">
        <f aca="false">SUM(I525:I528)</f>
        <v>31000</v>
      </c>
      <c r="J521" s="52" t="n">
        <f aca="false">SUM(J525:J528)</f>
        <v>5000</v>
      </c>
      <c r="K521" s="52" t="n">
        <f aca="false">SUM(K525:K528)</f>
        <v>50000</v>
      </c>
      <c r="L521" s="52" t="n">
        <f aca="false">SUM(L525:L525)</f>
        <v>0</v>
      </c>
      <c r="M521" s="52" t="n">
        <f aca="false">SUM(M525:M525)</f>
        <v>0</v>
      </c>
    </row>
    <row r="522" customFormat="false" ht="13.8" hidden="false" customHeight="false" outlineLevel="0" collapsed="false">
      <c r="A522" s="45" t="n">
        <v>8</v>
      </c>
      <c r="B522" s="45" t="n">
        <v>6</v>
      </c>
      <c r="D522" s="55"/>
      <c r="E522" s="56"/>
      <c r="F522" s="53" t="s">
        <v>18</v>
      </c>
      <c r="G522" s="54" t="n">
        <f aca="false">SUM(G521:G521)</f>
        <v>0</v>
      </c>
      <c r="H522" s="54" t="n">
        <f aca="false">SUM(H521:H521)</f>
        <v>400</v>
      </c>
      <c r="I522" s="54" t="n">
        <f aca="false">SUM(I521:I521)</f>
        <v>31000</v>
      </c>
      <c r="J522" s="54" t="n">
        <f aca="false">SUM(J521:J521)</f>
        <v>5000</v>
      </c>
      <c r="K522" s="54" t="n">
        <f aca="false">SUM(K521:K521)</f>
        <v>50000</v>
      </c>
      <c r="L522" s="54" t="n">
        <f aca="false">SUM(L521:L521)</f>
        <v>0</v>
      </c>
      <c r="M522" s="54" t="n">
        <f aca="false">SUM(M521:M521)</f>
        <v>0</v>
      </c>
    </row>
    <row r="524" customFormat="false" ht="13.8" hidden="false" customHeight="false" outlineLevel="0" collapsed="false">
      <c r="D524" s="45" t="s">
        <v>43</v>
      </c>
    </row>
    <row r="525" customFormat="false" ht="13.8" hidden="false" customHeight="false" outlineLevel="0" collapsed="false">
      <c r="D525" s="64" t="s">
        <v>274</v>
      </c>
      <c r="E525" s="71" t="s">
        <v>275</v>
      </c>
      <c r="F525" s="72"/>
      <c r="G525" s="73"/>
      <c r="H525" s="73" t="n">
        <v>400</v>
      </c>
      <c r="I525" s="73" t="n">
        <v>1000</v>
      </c>
      <c r="J525" s="73" t="n">
        <v>5000</v>
      </c>
      <c r="K525" s="73"/>
      <c r="L525" s="73"/>
      <c r="M525" s="74"/>
    </row>
    <row r="526" customFormat="false" ht="13.8" hidden="false" customHeight="false" outlineLevel="0" collapsed="false">
      <c r="D526" s="64"/>
      <c r="E526" s="71" t="s">
        <v>276</v>
      </c>
      <c r="F526" s="72"/>
      <c r="G526" s="73"/>
      <c r="H526" s="73"/>
      <c r="I526" s="73"/>
      <c r="J526" s="73"/>
      <c r="K526" s="73" t="n">
        <v>20000</v>
      </c>
      <c r="L526" s="73"/>
      <c r="M526" s="74"/>
    </row>
    <row r="527" customFormat="false" ht="13.8" hidden="false" customHeight="false" outlineLevel="0" collapsed="false">
      <c r="D527" s="64"/>
      <c r="E527" s="71" t="s">
        <v>277</v>
      </c>
      <c r="F527" s="72"/>
      <c r="G527" s="73"/>
      <c r="H527" s="73"/>
      <c r="I527" s="73"/>
      <c r="J527" s="73"/>
      <c r="K527" s="73" t="n">
        <v>20000</v>
      </c>
      <c r="L527" s="73"/>
      <c r="M527" s="74"/>
    </row>
    <row r="528" customFormat="false" ht="13.8" hidden="false" customHeight="false" outlineLevel="0" collapsed="false">
      <c r="D528" s="64"/>
      <c r="E528" s="71" t="s">
        <v>278</v>
      </c>
      <c r="F528" s="72"/>
      <c r="G528" s="73"/>
      <c r="H528" s="73"/>
      <c r="I528" s="73" t="n">
        <v>30000</v>
      </c>
      <c r="J528" s="73" t="n">
        <v>0</v>
      </c>
      <c r="K528" s="73" t="n">
        <v>10000</v>
      </c>
      <c r="L528" s="73"/>
      <c r="M528" s="74"/>
    </row>
    <row r="530" customFormat="false" ht="13.8" hidden="false" customHeight="false" outlineLevel="0" collapsed="false">
      <c r="D530" s="63" t="s">
        <v>279</v>
      </c>
      <c r="E530" s="63"/>
      <c r="F530" s="63"/>
      <c r="G530" s="63"/>
      <c r="H530" s="63"/>
      <c r="I530" s="63"/>
      <c r="J530" s="63"/>
      <c r="K530" s="63"/>
      <c r="L530" s="63"/>
      <c r="M530" s="63"/>
    </row>
    <row r="531" customFormat="false" ht="14.45" hidden="false" customHeight="false" outlineLevel="0" collapsed="false">
      <c r="D531" s="119"/>
      <c r="E531" s="49"/>
      <c r="F531" s="49"/>
      <c r="G531" s="49" t="s">
        <v>1</v>
      </c>
      <c r="H531" s="49" t="s">
        <v>2</v>
      </c>
      <c r="I531" s="49" t="s">
        <v>3</v>
      </c>
      <c r="J531" s="49" t="s">
        <v>4</v>
      </c>
      <c r="K531" s="49" t="s">
        <v>5</v>
      </c>
      <c r="L531" s="49" t="s">
        <v>6</v>
      </c>
      <c r="M531" s="49" t="s">
        <v>7</v>
      </c>
    </row>
    <row r="532" customFormat="false" ht="13.8" hidden="false" customHeight="false" outlineLevel="0" collapsed="false">
      <c r="A532" s="45" t="n">
        <v>8</v>
      </c>
      <c r="B532" s="45" t="n">
        <v>7</v>
      </c>
      <c r="D532" s="64" t="s">
        <v>8</v>
      </c>
      <c r="E532" s="51" t="n">
        <v>111</v>
      </c>
      <c r="F532" s="51" t="s">
        <v>87</v>
      </c>
      <c r="G532" s="52" t="n">
        <v>0</v>
      </c>
      <c r="H532" s="52" t="n">
        <v>0</v>
      </c>
      <c r="I532" s="52" t="n">
        <v>0</v>
      </c>
      <c r="J532" s="52" t="n">
        <v>0</v>
      </c>
      <c r="K532" s="52" t="n">
        <v>0</v>
      </c>
      <c r="L532" s="52" t="n">
        <v>0</v>
      </c>
      <c r="M532" s="52" t="n">
        <v>0</v>
      </c>
    </row>
    <row r="533" customFormat="false" ht="13.8" hidden="false" customHeight="false" outlineLevel="0" collapsed="false">
      <c r="A533" s="45" t="n">
        <v>8</v>
      </c>
      <c r="B533" s="45" t="n">
        <v>7</v>
      </c>
      <c r="D533" s="64"/>
      <c r="E533" s="51" t="n">
        <v>41</v>
      </c>
      <c r="F533" s="51" t="s">
        <v>10</v>
      </c>
      <c r="G533" s="52" t="n">
        <v>0</v>
      </c>
      <c r="H533" s="52" t="n">
        <f aca="false">H537+H538</f>
        <v>3534.61</v>
      </c>
      <c r="I533" s="52" t="n">
        <f aca="false">SUM(I537:I540)</f>
        <v>5500</v>
      </c>
      <c r="J533" s="52" t="n">
        <f aca="false">SUM(J537:J540)</f>
        <v>20072</v>
      </c>
      <c r="K533" s="52" t="n">
        <f aca="false">SUM(K537:K540)</f>
        <v>30000</v>
      </c>
      <c r="L533" s="52" t="n">
        <f aca="false">SUM(L537:L540)</f>
        <v>0</v>
      </c>
      <c r="M533" s="52" t="n">
        <f aca="false">SUM(M537:M540)</f>
        <v>0</v>
      </c>
    </row>
    <row r="534" customFormat="false" ht="13.8" hidden="false" customHeight="false" outlineLevel="0" collapsed="false">
      <c r="A534" s="45" t="n">
        <v>8</v>
      </c>
      <c r="B534" s="45" t="n">
        <v>7</v>
      </c>
      <c r="D534" s="55"/>
      <c r="E534" s="56"/>
      <c r="F534" s="53" t="s">
        <v>18</v>
      </c>
      <c r="G534" s="54" t="n">
        <f aca="false">SUM(G532:G533)</f>
        <v>0</v>
      </c>
      <c r="H534" s="54" t="n">
        <f aca="false">SUM(H532:H533)</f>
        <v>3534.61</v>
      </c>
      <c r="I534" s="54" t="n">
        <f aca="false">SUM(I532:I533)</f>
        <v>5500</v>
      </c>
      <c r="J534" s="54" t="n">
        <f aca="false">SUM(J532:J533)</f>
        <v>20072</v>
      </c>
      <c r="K534" s="54" t="n">
        <f aca="false">SUM(K532:K533)</f>
        <v>30000</v>
      </c>
      <c r="L534" s="54" t="n">
        <f aca="false">SUM(L532:L533)</f>
        <v>0</v>
      </c>
      <c r="M534" s="54" t="n">
        <f aca="false">SUM(M532:M533)</f>
        <v>0</v>
      </c>
    </row>
    <row r="536" customFormat="false" ht="13.8" hidden="false" customHeight="false" outlineLevel="0" collapsed="false">
      <c r="D536" s="45" t="s">
        <v>43</v>
      </c>
    </row>
    <row r="537" customFormat="false" ht="13.8" hidden="false" customHeight="false" outlineLevel="0" collapsed="false">
      <c r="D537" s="124" t="s">
        <v>280</v>
      </c>
      <c r="E537" s="71" t="s">
        <v>281</v>
      </c>
      <c r="F537" s="72"/>
      <c r="G537" s="73"/>
      <c r="H537" s="73" t="n">
        <v>2534.61</v>
      </c>
      <c r="I537" s="73"/>
      <c r="J537" s="73" t="n">
        <v>2588</v>
      </c>
      <c r="K537" s="73"/>
      <c r="L537" s="73"/>
      <c r="M537" s="74"/>
    </row>
    <row r="538" customFormat="false" ht="13.8" hidden="false" customHeight="false" outlineLevel="0" collapsed="false">
      <c r="D538" s="124"/>
      <c r="E538" s="71" t="s">
        <v>282</v>
      </c>
      <c r="F538" s="72"/>
      <c r="G538" s="73"/>
      <c r="H538" s="73" t="n">
        <v>1000</v>
      </c>
      <c r="I538" s="73"/>
      <c r="J538" s="73"/>
      <c r="K538" s="125"/>
      <c r="L538" s="73"/>
      <c r="M538" s="74"/>
    </row>
    <row r="539" customFormat="false" ht="13.8" hidden="false" customHeight="false" outlineLevel="0" collapsed="false">
      <c r="D539" s="124"/>
      <c r="E539" s="71" t="s">
        <v>283</v>
      </c>
      <c r="F539" s="72"/>
      <c r="G539" s="73"/>
      <c r="H539" s="73"/>
      <c r="I539" s="73"/>
      <c r="J539" s="73"/>
      <c r="K539" s="125" t="n">
        <v>30000</v>
      </c>
      <c r="L539" s="73"/>
      <c r="M539" s="74"/>
    </row>
    <row r="540" customFormat="false" ht="13.8" hidden="false" customHeight="false" outlineLevel="0" collapsed="false">
      <c r="D540" s="124"/>
      <c r="E540" s="71" t="s">
        <v>284</v>
      </c>
      <c r="F540" s="72"/>
      <c r="G540" s="73"/>
      <c r="H540" s="73"/>
      <c r="I540" s="73" t="n">
        <v>5500</v>
      </c>
      <c r="J540" s="73" t="n">
        <v>17484</v>
      </c>
      <c r="K540" s="73"/>
      <c r="L540" s="73"/>
      <c r="M540" s="74"/>
    </row>
    <row r="542" customFormat="false" ht="13.8" hidden="false" customHeight="false" outlineLevel="0" collapsed="false">
      <c r="D542" s="63" t="s">
        <v>285</v>
      </c>
      <c r="E542" s="63"/>
      <c r="F542" s="63"/>
      <c r="G542" s="63"/>
      <c r="H542" s="63"/>
      <c r="I542" s="63"/>
      <c r="J542" s="63"/>
      <c r="K542" s="63"/>
      <c r="L542" s="63"/>
      <c r="M542" s="63"/>
    </row>
    <row r="543" customFormat="false" ht="14.45" hidden="false" customHeight="false" outlineLevel="0" collapsed="false">
      <c r="D543" s="119"/>
      <c r="E543" s="49"/>
      <c r="F543" s="49"/>
      <c r="G543" s="49" t="s">
        <v>1</v>
      </c>
      <c r="H543" s="49" t="s">
        <v>2</v>
      </c>
      <c r="I543" s="49" t="s">
        <v>3</v>
      </c>
      <c r="J543" s="49" t="s">
        <v>4</v>
      </c>
      <c r="K543" s="49" t="s">
        <v>5</v>
      </c>
      <c r="L543" s="49" t="s">
        <v>6</v>
      </c>
      <c r="M543" s="49" t="s">
        <v>7</v>
      </c>
    </row>
    <row r="544" customFormat="false" ht="13.8" hidden="false" customHeight="false" outlineLevel="0" collapsed="false">
      <c r="A544" s="45" t="n">
        <v>8</v>
      </c>
      <c r="B544" s="45" t="n">
        <v>8</v>
      </c>
      <c r="D544" s="101" t="s">
        <v>8</v>
      </c>
      <c r="E544" s="51" t="n">
        <v>41</v>
      </c>
      <c r="F544" s="51" t="s">
        <v>10</v>
      </c>
      <c r="G544" s="52" t="n">
        <f aca="false">G548</f>
        <v>5424</v>
      </c>
      <c r="H544" s="52" t="n">
        <f aca="false">H548</f>
        <v>435.1</v>
      </c>
      <c r="I544" s="52" t="n">
        <f aca="false">I548</f>
        <v>1000</v>
      </c>
      <c r="J544" s="52" t="n">
        <f aca="false">J548</f>
        <v>3120</v>
      </c>
      <c r="K544" s="52" t="n">
        <f aca="false">K548</f>
        <v>10000</v>
      </c>
      <c r="L544" s="52" t="n">
        <f aca="false">L548</f>
        <v>0</v>
      </c>
      <c r="M544" s="52" t="n">
        <f aca="false">M548</f>
        <v>0</v>
      </c>
    </row>
    <row r="545" customFormat="false" ht="13.8" hidden="false" customHeight="false" outlineLevel="0" collapsed="false">
      <c r="A545" s="45" t="n">
        <v>8</v>
      </c>
      <c r="B545" s="45" t="n">
        <v>8</v>
      </c>
      <c r="D545" s="55"/>
      <c r="E545" s="56"/>
      <c r="F545" s="53" t="s">
        <v>18</v>
      </c>
      <c r="G545" s="54" t="n">
        <f aca="false">SUM(G544)</f>
        <v>5424</v>
      </c>
      <c r="H545" s="54" t="n">
        <f aca="false">SUM(H544)</f>
        <v>435.1</v>
      </c>
      <c r="I545" s="54" t="n">
        <f aca="false">SUM(I544)</f>
        <v>1000</v>
      </c>
      <c r="J545" s="54" t="n">
        <f aca="false">SUM(J544)</f>
        <v>3120</v>
      </c>
      <c r="K545" s="54" t="n">
        <f aca="false">SUM(K544)</f>
        <v>10000</v>
      </c>
      <c r="L545" s="54" t="n">
        <f aca="false">SUM(L544)</f>
        <v>0</v>
      </c>
      <c r="M545" s="54" t="n">
        <f aca="false">SUM(M544)</f>
        <v>0</v>
      </c>
    </row>
    <row r="547" customFormat="false" ht="13.8" hidden="false" customHeight="false" outlineLevel="0" collapsed="false">
      <c r="D547" s="45" t="s">
        <v>43</v>
      </c>
    </row>
    <row r="548" customFormat="false" ht="13.8" hidden="false" customHeight="false" outlineLevel="0" collapsed="false">
      <c r="D548" s="75" t="s">
        <v>286</v>
      </c>
      <c r="E548" s="71" t="s">
        <v>287</v>
      </c>
      <c r="F548" s="72"/>
      <c r="G548" s="73" t="n">
        <v>5424</v>
      </c>
      <c r="H548" s="73" t="n">
        <v>435.1</v>
      </c>
      <c r="I548" s="73" t="n">
        <v>1000</v>
      </c>
      <c r="J548" s="73" t="n">
        <v>3120</v>
      </c>
      <c r="K548" s="73" t="n">
        <v>10000</v>
      </c>
      <c r="L548" s="73" t="n">
        <v>0</v>
      </c>
      <c r="M548" s="74" t="n">
        <v>0</v>
      </c>
    </row>
    <row r="550" customFormat="false" ht="13.8" hidden="false" customHeight="false" outlineLevel="0" collapsed="false">
      <c r="D550" s="57" t="s">
        <v>288</v>
      </c>
      <c r="E550" s="57"/>
      <c r="F550" s="57"/>
      <c r="G550" s="57"/>
      <c r="H550" s="57"/>
      <c r="I550" s="57"/>
      <c r="J550" s="57"/>
      <c r="K550" s="57"/>
      <c r="L550" s="57"/>
      <c r="M550" s="57"/>
    </row>
    <row r="551" customFormat="false" ht="14.45" hidden="false" customHeight="false" outlineLevel="0" collapsed="false">
      <c r="D551" s="48"/>
      <c r="E551" s="48"/>
      <c r="F551" s="48"/>
      <c r="G551" s="49" t="s">
        <v>1</v>
      </c>
      <c r="H551" s="49" t="s">
        <v>2</v>
      </c>
      <c r="I551" s="49" t="s">
        <v>3</v>
      </c>
      <c r="J551" s="49" t="s">
        <v>4</v>
      </c>
      <c r="K551" s="49" t="s">
        <v>5</v>
      </c>
      <c r="L551" s="49" t="s">
        <v>6</v>
      </c>
      <c r="M551" s="49" t="s">
        <v>7</v>
      </c>
    </row>
    <row r="552" customFormat="false" ht="13.8" hidden="false" customHeight="false" outlineLevel="0" collapsed="false">
      <c r="A552" s="45" t="n">
        <v>9</v>
      </c>
      <c r="D552" s="58" t="s">
        <v>8</v>
      </c>
      <c r="E552" s="59" t="n">
        <v>41</v>
      </c>
      <c r="F552" s="59" t="s">
        <v>10</v>
      </c>
      <c r="G552" s="60" t="n">
        <f aca="false">G559</f>
        <v>12858.03</v>
      </c>
      <c r="H552" s="60" t="n">
        <f aca="false">H559</f>
        <v>12851.28</v>
      </c>
      <c r="I552" s="60" t="n">
        <f aca="false">I559</f>
        <v>4284</v>
      </c>
      <c r="J552" s="60" t="n">
        <f aca="false">J559</f>
        <v>4284</v>
      </c>
      <c r="K552" s="60" t="n">
        <f aca="false">K559</f>
        <v>20000</v>
      </c>
      <c r="L552" s="60" t="n">
        <f aca="false">L559</f>
        <v>20000</v>
      </c>
      <c r="M552" s="60" t="n">
        <f aca="false">M559</f>
        <v>20000</v>
      </c>
    </row>
    <row r="553" customFormat="false" ht="13.8" hidden="false" customHeight="false" outlineLevel="0" collapsed="false">
      <c r="A553" s="45" t="n">
        <v>9</v>
      </c>
      <c r="D553" s="55"/>
      <c r="E553" s="56"/>
      <c r="F553" s="61" t="s">
        <v>18</v>
      </c>
      <c r="G553" s="62" t="n">
        <f aca="false">SUM(G552:G552)</f>
        <v>12858.03</v>
      </c>
      <c r="H553" s="62" t="n">
        <f aca="false">SUM(H552:H552)</f>
        <v>12851.28</v>
      </c>
      <c r="I553" s="62" t="n">
        <f aca="false">SUM(I552:I552)</f>
        <v>4284</v>
      </c>
      <c r="J553" s="62" t="n">
        <f aca="false">SUM(J552:J552)</f>
        <v>4284</v>
      </c>
      <c r="K553" s="62" t="n">
        <f aca="false">SUM(K552:K552)</f>
        <v>20000</v>
      </c>
      <c r="L553" s="62" t="n">
        <f aca="false">SUM(L552:L552)</f>
        <v>20000</v>
      </c>
      <c r="M553" s="62" t="n">
        <f aca="false">SUM(M552:M552)</f>
        <v>20000</v>
      </c>
    </row>
    <row r="555" customFormat="false" ht="13.8" hidden="false" customHeight="false" outlineLevel="0" collapsed="false">
      <c r="D555" s="65" t="s">
        <v>289</v>
      </c>
      <c r="E555" s="65"/>
      <c r="F555" s="65"/>
      <c r="G555" s="65"/>
      <c r="H555" s="65"/>
      <c r="I555" s="65"/>
      <c r="J555" s="65"/>
      <c r="K555" s="65"/>
      <c r="L555" s="65"/>
      <c r="M555" s="65"/>
    </row>
    <row r="556" customFormat="false" ht="14.45" hidden="false" customHeight="false" outlineLevel="0" collapsed="false">
      <c r="D556" s="49" t="s">
        <v>20</v>
      </c>
      <c r="E556" s="49" t="s">
        <v>21</v>
      </c>
      <c r="F556" s="49" t="s">
        <v>22</v>
      </c>
      <c r="G556" s="49" t="s">
        <v>1</v>
      </c>
      <c r="H556" s="49" t="s">
        <v>2</v>
      </c>
      <c r="I556" s="49" t="s">
        <v>3</v>
      </c>
      <c r="J556" s="49" t="s">
        <v>4</v>
      </c>
      <c r="K556" s="49" t="s">
        <v>5</v>
      </c>
      <c r="L556" s="49" t="s">
        <v>6</v>
      </c>
      <c r="M556" s="49" t="s">
        <v>7</v>
      </c>
    </row>
    <row r="557" customFormat="false" ht="13.8" hidden="false" customHeight="false" outlineLevel="0" collapsed="false">
      <c r="A557" s="45" t="n">
        <v>9</v>
      </c>
      <c r="B557" s="45" t="n">
        <v>1</v>
      </c>
      <c r="D557" s="66" t="s">
        <v>102</v>
      </c>
      <c r="E557" s="51" t="n">
        <v>650</v>
      </c>
      <c r="F557" s="51" t="s">
        <v>290</v>
      </c>
      <c r="G557" s="52" t="n">
        <v>1652.45</v>
      </c>
      <c r="H557" s="52" t="n">
        <v>796.97</v>
      </c>
      <c r="I557" s="52" t="n">
        <v>65</v>
      </c>
      <c r="J557" s="52" t="n">
        <v>65</v>
      </c>
      <c r="K557" s="52" t="n">
        <v>0</v>
      </c>
      <c r="L557" s="52" t="n">
        <v>0</v>
      </c>
      <c r="M557" s="52" t="n">
        <v>0</v>
      </c>
    </row>
    <row r="558" customFormat="false" ht="13.8" hidden="false" customHeight="false" outlineLevel="0" collapsed="false">
      <c r="A558" s="45" t="n">
        <v>9</v>
      </c>
      <c r="B558" s="45" t="n">
        <v>1</v>
      </c>
      <c r="D558" s="66"/>
      <c r="E558" s="51" t="n">
        <v>820</v>
      </c>
      <c r="F558" s="51" t="s">
        <v>291</v>
      </c>
      <c r="G558" s="52" t="n">
        <v>11205.58</v>
      </c>
      <c r="H558" s="52" t="n">
        <v>12054.31</v>
      </c>
      <c r="I558" s="52" t="n">
        <v>4219</v>
      </c>
      <c r="J558" s="52" t="n">
        <v>4219</v>
      </c>
      <c r="K558" s="52" t="n">
        <v>20000</v>
      </c>
      <c r="L558" s="52" t="n">
        <f aca="false">K558</f>
        <v>20000</v>
      </c>
      <c r="M558" s="52" t="n">
        <f aca="false">L558</f>
        <v>20000</v>
      </c>
    </row>
    <row r="559" customFormat="false" ht="13.8" hidden="false" customHeight="false" outlineLevel="0" collapsed="false">
      <c r="A559" s="45" t="n">
        <v>9</v>
      </c>
      <c r="B559" s="45" t="n">
        <v>1</v>
      </c>
      <c r="D559" s="67" t="s">
        <v>8</v>
      </c>
      <c r="E559" s="53" t="n">
        <v>41</v>
      </c>
      <c r="F559" s="53" t="s">
        <v>10</v>
      </c>
      <c r="G559" s="54" t="n">
        <f aca="false">SUM(G557:G558)</f>
        <v>12858.03</v>
      </c>
      <c r="H559" s="54" t="n">
        <f aca="false">SUM(H557:H558)</f>
        <v>12851.28</v>
      </c>
      <c r="I559" s="54" t="n">
        <f aca="false">SUM(I557:I558)</f>
        <v>4284</v>
      </c>
      <c r="J559" s="54" t="n">
        <f aca="false">SUM(J557:J558)</f>
        <v>4284</v>
      </c>
      <c r="K559" s="54" t="n">
        <f aca="false">SUM(K557:K558)</f>
        <v>20000</v>
      </c>
      <c r="L559" s="54" t="n">
        <f aca="false">SUM(L557:L558)</f>
        <v>20000</v>
      </c>
      <c r="M559" s="54" t="n">
        <f aca="false">SUM(M557:M558)</f>
        <v>20000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5">
    <mergeCell ref="D3:D14"/>
    <mergeCell ref="D17:M17"/>
    <mergeCell ref="D19:D20"/>
    <mergeCell ref="D23:M23"/>
    <mergeCell ref="D25:D26"/>
    <mergeCell ref="D29:M29"/>
    <mergeCell ref="D31:D34"/>
    <mergeCell ref="D39:M39"/>
    <mergeCell ref="D41:D44"/>
    <mergeCell ref="D47:M47"/>
    <mergeCell ref="D49:D51"/>
    <mergeCell ref="D54:M54"/>
    <mergeCell ref="D64:M64"/>
    <mergeCell ref="D66:D69"/>
    <mergeCell ref="D76:M76"/>
    <mergeCell ref="D78:D79"/>
    <mergeCell ref="D82:M82"/>
    <mergeCell ref="D84:D86"/>
    <mergeCell ref="D88:D91"/>
    <mergeCell ref="D95:M95"/>
    <mergeCell ref="D105:M105"/>
    <mergeCell ref="D109:D111"/>
    <mergeCell ref="D119:M119"/>
    <mergeCell ref="D121:D122"/>
    <mergeCell ref="D125:M125"/>
    <mergeCell ref="D127:D128"/>
    <mergeCell ref="D133:D135"/>
    <mergeCell ref="D137:D140"/>
    <mergeCell ref="D146:D148"/>
    <mergeCell ref="D150:D152"/>
    <mergeCell ref="D158:D159"/>
    <mergeCell ref="D161:D164"/>
    <mergeCell ref="D175:D178"/>
    <mergeCell ref="D223:D224"/>
    <mergeCell ref="D229:D230"/>
    <mergeCell ref="D235:D236"/>
    <mergeCell ref="D241:D242"/>
    <mergeCell ref="D250:D251"/>
    <mergeCell ref="D270:D271"/>
    <mergeCell ref="D285:D287"/>
    <mergeCell ref="D289:D292"/>
    <mergeCell ref="D308:D311"/>
    <mergeCell ref="D331:D332"/>
    <mergeCell ref="D341:D343"/>
    <mergeCell ref="D365:D366"/>
    <mergeCell ref="D385:D386"/>
    <mergeCell ref="D391:D392"/>
    <mergeCell ref="D397:D399"/>
    <mergeCell ref="D401:D404"/>
    <mergeCell ref="D433:D435"/>
    <mergeCell ref="D437:D439"/>
    <mergeCell ref="D445:D447"/>
    <mergeCell ref="D452:D453"/>
    <mergeCell ref="D457:D462"/>
    <mergeCell ref="D471:D477"/>
    <mergeCell ref="D485:D489"/>
    <mergeCell ref="D493:D494"/>
    <mergeCell ref="D502:D503"/>
    <mergeCell ref="D507:D508"/>
    <mergeCell ref="D509:D514"/>
    <mergeCell ref="D516:D517"/>
    <mergeCell ref="D525:D528"/>
    <mergeCell ref="D532:D533"/>
    <mergeCell ref="D537:D540"/>
    <mergeCell ref="D557:D558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2017 - 2019</oddHeader>
    <oddFooter>&amp;L&amp;"Arial,Normálne"&amp;10Príloha č. 1&amp;C&amp;"Arial,Normálne"&amp;10Návrh č. 1b&amp;R&amp;"Arial,Normálne"&amp;10 13. 12. 2016</oddFooter>
  </headerFooter>
  <rowBreaks count="10" manualBreakCount="10">
    <brk id="124" man="true" max="16383" min="0"/>
    <brk id="167" man="true" max="16383" min="0"/>
    <brk id="192" man="true" max="16383" min="0"/>
    <brk id="220" man="true" max="16383" min="0"/>
    <brk id="295" man="true" max="16383" min="0"/>
    <brk id="357" man="true" max="16383" min="0"/>
    <brk id="382" man="true" max="16383" min="0"/>
    <brk id="442" man="true" max="16383" min="0"/>
    <brk id="499" man="true" max="16383" min="0"/>
    <brk id="54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26" width="8.77551020408163"/>
    <col collapsed="false" hidden="false" max="2" min="2" style="126" width="17.5510204081633"/>
    <col collapsed="false" hidden="false" max="1025" min="3" style="126" width="8.63775510204082"/>
  </cols>
  <sheetData>
    <row r="1" customFormat="false" ht="13.8" hidden="false" customHeight="false" outlineLevel="0" collapsed="false">
      <c r="A1" s="126" t="s">
        <v>292</v>
      </c>
      <c r="B1" s="126" t="s">
        <v>293</v>
      </c>
    </row>
    <row r="2" customFormat="false" ht="13.8" hidden="false" customHeight="false" outlineLevel="0" collapsed="false">
      <c r="A2" s="126" t="s">
        <v>1</v>
      </c>
      <c r="B2" s="126" t="s">
        <v>294</v>
      </c>
    </row>
    <row r="3" customFormat="false" ht="13.8" hidden="false" customHeight="false" outlineLevel="0" collapsed="false">
      <c r="A3" s="126" t="s">
        <v>2</v>
      </c>
      <c r="B3" s="126" t="s">
        <v>295</v>
      </c>
    </row>
    <row r="4" customFormat="false" ht="13.8" hidden="false" customHeight="false" outlineLevel="0" collapsed="false">
      <c r="A4" s="126" t="s">
        <v>3</v>
      </c>
      <c r="B4" s="126" t="s">
        <v>296</v>
      </c>
    </row>
    <row r="5" customFormat="false" ht="13.8" hidden="false" customHeight="false" outlineLevel="0" collapsed="false">
      <c r="A5" s="126" t="s">
        <v>4</v>
      </c>
      <c r="B5" s="126" t="s">
        <v>297</v>
      </c>
    </row>
    <row r="6" customFormat="false" ht="13.8" hidden="false" customHeight="false" outlineLevel="0" collapsed="false">
      <c r="A6" s="126" t="s">
        <v>5</v>
      </c>
      <c r="B6" s="126" t="s">
        <v>298</v>
      </c>
    </row>
    <row r="7" customFormat="false" ht="13.8" hidden="false" customHeight="false" outlineLevel="0" collapsed="false">
      <c r="A7" s="126" t="s">
        <v>6</v>
      </c>
      <c r="B7" s="126" t="s">
        <v>299</v>
      </c>
    </row>
    <row r="8" customFormat="false" ht="13.8" hidden="false" customHeight="false" outlineLevel="0" collapsed="false">
      <c r="A8" s="126" t="s">
        <v>7</v>
      </c>
      <c r="B8" s="126" t="s">
        <v>300</v>
      </c>
    </row>
    <row r="9" customFormat="false" ht="13.8" hidden="false" customHeight="false" outlineLevel="0" collapsed="false">
      <c r="A9" s="126" t="s">
        <v>301</v>
      </c>
      <c r="B9" s="126" t="s">
        <v>302</v>
      </c>
    </row>
    <row r="10" customFormat="false" ht="13.8" hidden="false" customHeight="false" outlineLevel="0" collapsed="false">
      <c r="A10" s="126" t="s">
        <v>303</v>
      </c>
      <c r="B10" s="126" t="s">
        <v>304</v>
      </c>
    </row>
    <row r="11" customFormat="false" ht="13.8" hidden="false" customHeight="false" outlineLevel="0" collapsed="false">
      <c r="A11" s="126" t="s">
        <v>305</v>
      </c>
      <c r="B11" s="126" t="s">
        <v>306</v>
      </c>
    </row>
    <row r="12" customFormat="false" ht="13.8" hidden="false" customHeight="false" outlineLevel="0" collapsed="false">
      <c r="A12" s="126" t="s">
        <v>78</v>
      </c>
      <c r="B12" s="126" t="s">
        <v>307</v>
      </c>
    </row>
    <row r="13" customFormat="false" ht="13.8" hidden="false" customHeight="false" outlineLevel="0" collapsed="false">
      <c r="A13" s="126" t="s">
        <v>21</v>
      </c>
      <c r="B13" s="126" t="s">
        <v>308</v>
      </c>
    </row>
    <row r="14" customFormat="false" ht="13.8" hidden="false" customHeight="false" outlineLevel="0" collapsed="false">
      <c r="A14" s="126" t="s">
        <v>309</v>
      </c>
      <c r="B14" s="126" t="s">
        <v>186</v>
      </c>
    </row>
    <row r="15" customFormat="false" ht="13.8" hidden="false" customHeight="false" outlineLevel="0" collapsed="false">
      <c r="A15" s="126" t="s">
        <v>20</v>
      </c>
      <c r="B15" s="126" t="s">
        <v>310</v>
      </c>
    </row>
    <row r="16" customFormat="false" ht="13.8" hidden="false" customHeight="false" outlineLevel="0" collapsed="false">
      <c r="A16" s="126" t="s">
        <v>311</v>
      </c>
      <c r="B16" s="126" t="s">
        <v>312</v>
      </c>
    </row>
    <row r="17" customFormat="false" ht="13.8" hidden="false" customHeight="false" outlineLevel="0" collapsed="false">
      <c r="A17" s="126" t="s">
        <v>313</v>
      </c>
      <c r="B17" s="126" t="s">
        <v>314</v>
      </c>
    </row>
    <row r="18" customFormat="false" ht="13.8" hidden="false" customHeight="false" outlineLevel="0" collapsed="false">
      <c r="A18" s="126" t="s">
        <v>315</v>
      </c>
      <c r="B18" s="126" t="s">
        <v>316</v>
      </c>
    </row>
    <row r="19" customFormat="false" ht="13.8" hidden="false" customHeight="false" outlineLevel="0" collapsed="false">
      <c r="A19" s="126" t="s">
        <v>317</v>
      </c>
      <c r="B19" s="126" t="s">
        <v>318</v>
      </c>
    </row>
    <row r="20" customFormat="false" ht="13.8" hidden="false" customHeight="false" outlineLevel="0" collapsed="false">
      <c r="A20" s="126" t="s">
        <v>93</v>
      </c>
      <c r="B20" s="126" t="s">
        <v>319</v>
      </c>
    </row>
    <row r="21" customFormat="false" ht="13.8" hidden="false" customHeight="false" outlineLevel="0" collapsed="false">
      <c r="A21" s="126" t="s">
        <v>94</v>
      </c>
      <c r="B21" s="126" t="s">
        <v>320</v>
      </c>
    </row>
    <row r="22" customFormat="false" ht="13.8" hidden="false" customHeight="false" outlineLevel="0" collapsed="false">
      <c r="A22" s="126" t="s">
        <v>95</v>
      </c>
      <c r="B22" s="126" t="s">
        <v>321</v>
      </c>
    </row>
    <row r="23" customFormat="false" ht="13.8" hidden="false" customHeight="false" outlineLevel="0" collapsed="false">
      <c r="A23" s="126" t="s">
        <v>41</v>
      </c>
      <c r="B23" s="126" t="s">
        <v>322</v>
      </c>
    </row>
    <row r="24" customFormat="false" ht="13.8" hidden="false" customHeight="false" outlineLevel="0" collapsed="false">
      <c r="A24" s="126" t="s">
        <v>323</v>
      </c>
      <c r="B24" s="126" t="s">
        <v>324</v>
      </c>
    </row>
    <row r="25" customFormat="false" ht="13.8" hidden="false" customHeight="false" outlineLevel="0" collapsed="false">
      <c r="A25" s="126" t="s">
        <v>325</v>
      </c>
      <c r="B25" s="126" t="s">
        <v>326</v>
      </c>
    </row>
    <row r="26" customFormat="false" ht="13.8" hidden="false" customHeight="false" outlineLevel="0" collapsed="false">
      <c r="A26" s="126" t="s">
        <v>327</v>
      </c>
      <c r="B26" s="126" t="s">
        <v>328</v>
      </c>
    </row>
    <row r="27" customFormat="false" ht="13.8" hidden="false" customHeight="false" outlineLevel="0" collapsed="false">
      <c r="A27" s="126" t="s">
        <v>329</v>
      </c>
      <c r="B27" s="126" t="s">
        <v>330</v>
      </c>
    </row>
    <row r="28" customFormat="false" ht="13.8" hidden="false" customHeight="false" outlineLevel="0" collapsed="false">
      <c r="A28" s="126" t="s">
        <v>331</v>
      </c>
      <c r="B28" s="126" t="s">
        <v>332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&amp;C&amp;"Arial,Normálne"&amp;10&amp;A</oddHeader>
    <oddFooter>&amp;C&amp;"Arial,Normálne"&amp;10Strana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1b - zapracované východiskové údaje pre rok 2017 (zverejnené 12. 12. 2016)</dc:description>
  <cp:keywords>rozpočet 2017 2018 2019 obec Nesluša návrh č. 1b</cp:keywords>
  <dc:language>sk-SK</dc:language>
  <cp:lastModifiedBy>Matej Tabaček</cp:lastModifiedBy>
  <dcterms:modified xsi:type="dcterms:W3CDTF">2016-12-13T10:49:36Z</dcterms:modified>
  <cp:revision>32</cp:revision>
  <dc:subject>Návrh rozpočtu</dc:subject>
  <dc:title>Rozpočet 2017 - 2018 Obec Nesluša (návrh č. 1b)</dc:title>
</cp:coreProperties>
</file>