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Kryci list" sheetId="1" r:id="rId1"/>
    <sheet name="Rekapitulacia" sheetId="2" r:id="rId2"/>
    <sheet name="Prehlad" sheetId="3" r:id="rId3"/>
    <sheet name="Figury" sheetId="4" r:id="rId4"/>
  </sheets>
  <definedNames>
    <definedName name="_xlnm.Print_Titles" localSheetId="3">'Figury'!$8:$10</definedName>
    <definedName name="_xlnm.Print_Titles" localSheetId="2">'Prehlad'!$8:$10</definedName>
    <definedName name="_xlnm.Print_Titles" localSheetId="1">'Rekapitulacia'!$8:$10</definedName>
    <definedName name="Excel_BuiltIn__FilterDatabase">#REF!</definedName>
    <definedName name="fakt1R">#REF!</definedName>
    <definedName name="Excel_BuiltIn_Print_Area" localSheetId="0">'Kryci list'!$A:$J</definedName>
    <definedName name="Excel_BuiltIn_Print_Area" localSheetId="1">'Rekapitulacia'!$A:$F</definedName>
    <definedName name="Excel_BuiltIn_Print_Titles" localSheetId="1">'Rekapitulacia'!$8:$10</definedName>
    <definedName name="Excel_BuiltIn_Print_Area" localSheetId="2">'Prehlad'!$A:$O</definedName>
    <definedName name="Excel_BuiltIn_Print_Titles" localSheetId="2">'Prehlad'!$8:$10</definedName>
    <definedName name="Excel_BuiltIn_Print_Area" localSheetId="3">'Figury'!$A:$D</definedName>
    <definedName name="Excel_BuiltIn_Print_Titles" localSheetId="3">'Figury'!$8:$10</definedName>
  </definedNames>
  <calcPr fullCalcOnLoad="1"/>
</workbook>
</file>

<file path=xl/sharedStrings.xml><?xml version="1.0" encoding="utf-8"?>
<sst xmlns="http://schemas.openxmlformats.org/spreadsheetml/2006/main" count="750" uniqueCount="358">
  <si>
    <t xml:space="preserve"> HLUBINA Stanislav</t>
  </si>
  <si>
    <t>V module</t>
  </si>
  <si>
    <t>Hlavička1</t>
  </si>
  <si>
    <t>Mena</t>
  </si>
  <si>
    <t>Hlavička2</t>
  </si>
  <si>
    <t>Obdobie</t>
  </si>
  <si>
    <t>Stavba : Stavebné úpravy športovej tribúny šport. areálu v Nesluši</t>
  </si>
  <si>
    <t>Miesto:</t>
  </si>
  <si>
    <t>Rozpočet</t>
  </si>
  <si>
    <t>Krycí list rozpočtu v</t>
  </si>
  <si>
    <t>EUR</t>
  </si>
  <si>
    <t>JKSO :</t>
  </si>
  <si>
    <t>Čerpanie</t>
  </si>
  <si>
    <t>Krycí list splátky v</t>
  </si>
  <si>
    <t>za obdobie</t>
  </si>
  <si>
    <t>Mesiac 2011</t>
  </si>
  <si>
    <t>VK</t>
  </si>
  <si>
    <t>Krycí list výrobnej kalkulácie v</t>
  </si>
  <si>
    <t xml:space="preserve">Rozpočet: </t>
  </si>
  <si>
    <t xml:space="preserve">Zmluva č.: </t>
  </si>
  <si>
    <t>Spracoval:</t>
  </si>
  <si>
    <t>Dňa:</t>
  </si>
  <si>
    <t>24.11.2019</t>
  </si>
  <si>
    <t>VF</t>
  </si>
  <si>
    <t>Odberateľ:</t>
  </si>
  <si>
    <t xml:space="preserve">Obec Nesluša </t>
  </si>
  <si>
    <t>IČO:</t>
  </si>
  <si>
    <t>DIČ:</t>
  </si>
  <si>
    <t>Dodávateľ:</t>
  </si>
  <si>
    <t>Projektant:</t>
  </si>
  <si>
    <t xml:space="preserve">Ing.arch. Rudolf Chodelka </t>
  </si>
  <si>
    <t>A</t>
  </si>
  <si>
    <t xml:space="preserve"> ZRN</t>
  </si>
  <si>
    <t>Konštrukcie</t>
  </si>
  <si>
    <t>Špecifikovaný materiál</t>
  </si>
  <si>
    <t>Spolu ZRN</t>
  </si>
  <si>
    <t>B</t>
  </si>
  <si>
    <t>IN - Individuálne náklady</t>
  </si>
  <si>
    <t xml:space="preserve"> HSV:</t>
  </si>
  <si>
    <t xml:space="preserve"> Práce nadčas</t>
  </si>
  <si>
    <t xml:space="preserve"> PSV:</t>
  </si>
  <si>
    <t xml:space="preserve"> Murárske výpomoce</t>
  </si>
  <si>
    <t xml:space="preserve"> MCE:</t>
  </si>
  <si>
    <t xml:space="preserve"> Bez pevnej podlahy</t>
  </si>
  <si>
    <t xml:space="preserve"> Iné:</t>
  </si>
  <si>
    <t xml:space="preserve"> </t>
  </si>
  <si>
    <t xml:space="preserve"> Súčet:</t>
  </si>
  <si>
    <t xml:space="preserve">Súčet riadkov 6 až 9: </t>
  </si>
  <si>
    <t>C</t>
  </si>
  <si>
    <t>NUS - náklady umiestnenia stavby</t>
  </si>
  <si>
    <t>D</t>
  </si>
  <si>
    <t>ON - ostatné náklady</t>
  </si>
  <si>
    <t xml:space="preserve"> Zariadenie staveniska</t>
  </si>
  <si>
    <t xml:space="preserve"> Ostatné náklady uvedené v rozpočte</t>
  </si>
  <si>
    <t xml:space="preserve"> Prevádzkové vplyvy</t>
  </si>
  <si>
    <t xml:space="preserve"> Inžinierska činnosť</t>
  </si>
  <si>
    <t xml:space="preserve"> Sťažené podmienky</t>
  </si>
  <si>
    <t xml:space="preserve"> Projektové práce</t>
  </si>
  <si>
    <t xml:space="preserve">Sučet riadkov 11 až 14: </t>
  </si>
  <si>
    <t xml:space="preserve">Sučet riadkov 16 až 19: </t>
  </si>
  <si>
    <t>projektant, rozpočtár cenár</t>
  </si>
  <si>
    <t>pečiatka:</t>
  </si>
  <si>
    <t>E</t>
  </si>
  <si>
    <t>Celkové náklady</t>
  </si>
  <si>
    <t xml:space="preserve">Súčet riadkov 5, 10, 15 a 20: </t>
  </si>
  <si>
    <t>podpis:</t>
  </si>
  <si>
    <t xml:space="preserve"> DPH  20% z:</t>
  </si>
  <si>
    <t>dátum:</t>
  </si>
  <si>
    <t xml:space="preserve"> DPH   0% z:</t>
  </si>
  <si>
    <t xml:space="preserve">Sučet riadkov 21 až 23: </t>
  </si>
  <si>
    <t>F</t>
  </si>
  <si>
    <t xml:space="preserve"> Odpočet - prípočet</t>
  </si>
  <si>
    <t>odberateľ, obstarávateľ</t>
  </si>
  <si>
    <t>dodávateľ, zhotoviteľ</t>
  </si>
  <si>
    <t xml:space="preserve">Odberateľ: Obec Nesluša </t>
  </si>
  <si>
    <t xml:space="preserve">Spracoval:                                         </t>
  </si>
  <si>
    <t xml:space="preserve">Projektant: Ing.arch. Rudolf Chodelka </t>
  </si>
  <si>
    <t xml:space="preserve">JKSO : </t>
  </si>
  <si>
    <t>Rekapitulácia rozpočtu v</t>
  </si>
  <si>
    <t xml:space="preserve">Dodávateľ: </t>
  </si>
  <si>
    <t>Dátum: 24.11.2019</t>
  </si>
  <si>
    <t>Rekapitulácia splátky v</t>
  </si>
  <si>
    <t>Rekapitulácia výrobnej kalkulácie v</t>
  </si>
  <si>
    <t>HLUBINA Stanislav</t>
  </si>
  <si>
    <t>Popis položky, stavebného dielu, remesla</t>
  </si>
  <si>
    <t>Špecifikovaný</t>
  </si>
  <si>
    <t>Spolu</t>
  </si>
  <si>
    <t>Hmotnosť v tonách</t>
  </si>
  <si>
    <t>Suť v tonách</t>
  </si>
  <si>
    <t>materiál</t>
  </si>
  <si>
    <t>Nh</t>
  </si>
  <si>
    <t>1 - ZEMNE PRÁCE</t>
  </si>
  <si>
    <t>2 - ZÁKLADY</t>
  </si>
  <si>
    <t>3 - ZVISLÉ A KOMPLETNÉ KONŠTRUKCIE</t>
  </si>
  <si>
    <t>4 - VODOROVNÉ KONŠTRUKCIE</t>
  </si>
  <si>
    <t>6 - ÚPRAVY POVRCHOV, PODLAHY, VÝPLNE</t>
  </si>
  <si>
    <t>9 - OSTATNÉ KONŠTRUKCIE A PRÁCE</t>
  </si>
  <si>
    <t xml:space="preserve">PRÁCE A DODÁVKY HSV  spolu: </t>
  </si>
  <si>
    <t>767 - Konštrukcie doplnk. kovové stavebné</t>
  </si>
  <si>
    <t xml:space="preserve">PRÁCE A DODÁVKY PSV  spolu: </t>
  </si>
  <si>
    <t>Za rozpočet celkom</t>
  </si>
  <si>
    <t>Prehľad rozpočtových nákladov v</t>
  </si>
  <si>
    <t>Súpis vykonaných prác a dodávok v</t>
  </si>
  <si>
    <t>Prehľad kalkulovaných nákladov v</t>
  </si>
  <si>
    <t>Por.</t>
  </si>
  <si>
    <t>Kód</t>
  </si>
  <si>
    <t>Kód položky</t>
  </si>
  <si>
    <t>Popis položky, stavebného dielu, remesla,</t>
  </si>
  <si>
    <t>Množstvo</t>
  </si>
  <si>
    <t>Merná</t>
  </si>
  <si>
    <t>Jednotková</t>
  </si>
  <si>
    <t>DPH</t>
  </si>
  <si>
    <t>Pozícia</t>
  </si>
  <si>
    <t>Vyňatý</t>
  </si>
  <si>
    <t>Vysoká sadzba</t>
  </si>
  <si>
    <t>Typ</t>
  </si>
  <si>
    <t>X</t>
  </si>
  <si>
    <t>Y</t>
  </si>
  <si>
    <t>Klasifikácia</t>
  </si>
  <si>
    <t>Katalógové</t>
  </si>
  <si>
    <t>číslo</t>
  </si>
  <si>
    <t>cen.</t>
  </si>
  <si>
    <t>výkaz-výmer</t>
  </si>
  <si>
    <t>výmera</t>
  </si>
  <si>
    <t>jednotka</t>
  </si>
  <si>
    <t>cena</t>
  </si>
  <si>
    <t>a práce</t>
  </si>
  <si>
    <t>%</t>
  </si>
  <si>
    <t>rozpočtované</t>
  </si>
  <si>
    <t>od začiatku</t>
  </si>
  <si>
    <t>dodatok</t>
  </si>
  <si>
    <t>z režimu stavba</t>
  </si>
  <si>
    <t>DPH ( materiál )</t>
  </si>
  <si>
    <t>položky</t>
  </si>
  <si>
    <t>produkcie</t>
  </si>
  <si>
    <t>Ceny</t>
  </si>
  <si>
    <t>PRÁCE A DODÁVKY HSV</t>
  </si>
  <si>
    <t>001</t>
  </si>
  <si>
    <t xml:space="preserve">13000-1101   </t>
  </si>
  <si>
    <t>Príplatok za sťažené vykopávky v blízkosti podzem. vedenia</t>
  </si>
  <si>
    <t>m3</t>
  </si>
  <si>
    <t xml:space="preserve">                    </t>
  </si>
  <si>
    <t>75 % objemu výkopu</t>
  </si>
  <si>
    <t>a</t>
  </si>
  <si>
    <t>39,617*0,75 =   29,713</t>
  </si>
  <si>
    <t>272</t>
  </si>
  <si>
    <t xml:space="preserve">13130-1101   </t>
  </si>
  <si>
    <t>Hĺbenie jám, zárezov nezapaž. v horn. tr. 4 do 100 m3</t>
  </si>
  <si>
    <t>9,605*0,20 =   1,921</t>
  </si>
  <si>
    <t xml:space="preserve">13230-1101   </t>
  </si>
  <si>
    <t>Hĺbenie rýh šírka do 60 cm v horn. tr. 4 do 100 m3</t>
  </si>
  <si>
    <t xml:space="preserve">16240-1102   </t>
  </si>
  <si>
    <t>Vodorovné premiestnenie výkopu do 2000 m horn. tr. 1-4</t>
  </si>
  <si>
    <t>1,921+39,617 =   41,538</t>
  </si>
  <si>
    <t xml:space="preserve">17120-1201   </t>
  </si>
  <si>
    <t>Uloženie sypaniny na skládku</t>
  </si>
  <si>
    <t xml:space="preserve">1 - ZEMNE PRÁCE  spolu: </t>
  </si>
  <si>
    <t>011</t>
  </si>
  <si>
    <t xml:space="preserve">27431-3711   </t>
  </si>
  <si>
    <t>Základové pásy z betónu prostého tr. C25/30</t>
  </si>
  <si>
    <t>základy tribuny</t>
  </si>
  <si>
    <t>72,20*0,50*0,50 =   18,050</t>
  </si>
  <si>
    <t>stupme základov tribuny</t>
  </si>
  <si>
    <t>0,80*0,50*0,80*7*8 =   17,920</t>
  </si>
  <si>
    <t>základy schodiska</t>
  </si>
  <si>
    <t>1,48*0,50*0,80*3 =   1,776</t>
  </si>
  <si>
    <t>pod betom. mazaninu</t>
  </si>
  <si>
    <t>1,80*0,30*0,60 =   0,324</t>
  </si>
  <si>
    <t>4,39*0,30*0,50 =   0,659</t>
  </si>
  <si>
    <t>1,48*0,30*0,50*4 =   0,888</t>
  </si>
  <si>
    <t xml:space="preserve">2 - ZÁKLADY  spolu: </t>
  </si>
  <si>
    <t xml:space="preserve">31111-3134   </t>
  </si>
  <si>
    <t>Murivo nosné hr. do 30cm z tvárnic strateného debnenia s výplňou betónom C16/20</t>
  </si>
  <si>
    <t>m2</t>
  </si>
  <si>
    <t>tribúna</t>
  </si>
  <si>
    <t>72,20*1,90 =   137,180</t>
  </si>
  <si>
    <t>schodiska na tribúnu</t>
  </si>
  <si>
    <t>1,38*1,90*3 =   7,866</t>
  </si>
  <si>
    <t>+89,184=89.184 navjac DT</t>
  </si>
  <si>
    <t xml:space="preserve">31136-1821   </t>
  </si>
  <si>
    <t>Výstuž nadzákladových múrov nosných BSt 500 (10505)</t>
  </si>
  <si>
    <t>t</t>
  </si>
  <si>
    <t>012</t>
  </si>
  <si>
    <t xml:space="preserve">38938-1001   </t>
  </si>
  <si>
    <t>Dobetónovanie prefabrik. konštrukcií</t>
  </si>
  <si>
    <t xml:space="preserve">3 - ZVISLÉ A KOMPLETNÉ KONŠTRUKCIE  spolu: </t>
  </si>
  <si>
    <t xml:space="preserve">41132-1414   </t>
  </si>
  <si>
    <t>Stropy doskové zo železobetónu tr. C25/30</t>
  </si>
  <si>
    <t>26,08*2,03*0,15 =   7,941</t>
  </si>
  <si>
    <t xml:space="preserve">41135-1101   </t>
  </si>
  <si>
    <t>Debnenie stropov doskových zhotovenie</t>
  </si>
  <si>
    <t>26,08*1,88 =   49,030</t>
  </si>
  <si>
    <t xml:space="preserve">41135-1102   </t>
  </si>
  <si>
    <t>Debnenie stropov doskových odstránenie</t>
  </si>
  <si>
    <t xml:space="preserve">41135-4171   </t>
  </si>
  <si>
    <t>Podperná konštr. stropov pre zaťaženie do 5 kPa zhotovenie</t>
  </si>
  <si>
    <t xml:space="preserve">41135-4172   </t>
  </si>
  <si>
    <t>Podperná konštr. stropov pre zaťaženie do 5 kPa odstránenie</t>
  </si>
  <si>
    <t xml:space="preserve">41136-1821   </t>
  </si>
  <si>
    <t>Výstuž stropov BSt 500 (10505)</t>
  </si>
  <si>
    <t>16 kg/m2</t>
  </si>
  <si>
    <t>49,03*0,016 =   0,784</t>
  </si>
  <si>
    <t xml:space="preserve">41332-1414   </t>
  </si>
  <si>
    <t>Nosníky zo železobetónu tr. C25/30</t>
  </si>
  <si>
    <t>2,30*0,30*0,25*7 =   1,208</t>
  </si>
  <si>
    <t xml:space="preserve">41335-1107   </t>
  </si>
  <si>
    <t>Debnenie nosníkov bez podpernej konštrukcie zhotovenie</t>
  </si>
  <si>
    <t>2,10*0,25*2*7 =   7,350</t>
  </si>
  <si>
    <t>1,88*0,30*7 =   3,948</t>
  </si>
  <si>
    <t xml:space="preserve">41335-1108   </t>
  </si>
  <si>
    <t>Debnenie nosníkov bez podpernej konštrukcie odstránenie</t>
  </si>
  <si>
    <t xml:space="preserve">41335-1213   </t>
  </si>
  <si>
    <t>Podperná konštr. nosníkov pre zaťaženie do 10 kPa zhotovenie</t>
  </si>
  <si>
    <t xml:space="preserve">41335-1214   </t>
  </si>
  <si>
    <t>Podperná konštr. nosníkov pre zaťaženie do 10 kPa odstránenie</t>
  </si>
  <si>
    <t xml:space="preserve">43032-1414   </t>
  </si>
  <si>
    <t>Schodišťové konštrukcie zo železobetónu tr. C25/30</t>
  </si>
  <si>
    <t>ramena</t>
  </si>
  <si>
    <t>3,00*1,48*0,15*3 =   1,998</t>
  </si>
  <si>
    <t>stupne</t>
  </si>
  <si>
    <t>1,48*0,29*0,17*0,5*12*3 =   1,313</t>
  </si>
  <si>
    <t>podesty</t>
  </si>
  <si>
    <t>1,48*1,40*0,15 =   0,311</t>
  </si>
  <si>
    <t>2,00*1,48*0,15*2 =   0,888</t>
  </si>
  <si>
    <t xml:space="preserve">43036-1821   </t>
  </si>
  <si>
    <t>Výstuž schodišťových konštrukcií BSt 500 (10505)</t>
  </si>
  <si>
    <t xml:space="preserve">43135-1121   </t>
  </si>
  <si>
    <t>Debnenie podest priamočiar. s podpernou konštr. do 4 m zhotovenie</t>
  </si>
  <si>
    <t>1,48*1,40 =   2,072</t>
  </si>
  <si>
    <t>1,48*0,15 =   0,222</t>
  </si>
  <si>
    <t>1,40*0,15 =   0,210</t>
  </si>
  <si>
    <t>1,48*2,00*2 =   5,920</t>
  </si>
  <si>
    <t>1,48*0,15*2 =   0,444</t>
  </si>
  <si>
    <t>2,00*0,15*2 =   0,600</t>
  </si>
  <si>
    <t xml:space="preserve">43135-1122   </t>
  </si>
  <si>
    <t>Debnenie podest priamočiar. s podpernou konštr. do 4 m odstránenie</t>
  </si>
  <si>
    <t xml:space="preserve">43335-1131   </t>
  </si>
  <si>
    <t>Debnenie schodníc priamočiarych s podpernou konštr. do 4 m zhotovenie</t>
  </si>
  <si>
    <t>3,00*1,48*3 =   13,320</t>
  </si>
  <si>
    <t>3,00*0,20*2*3 =   3,600</t>
  </si>
  <si>
    <t xml:space="preserve">43335-1132   </t>
  </si>
  <si>
    <t>Debnenie schodníc priamočiarych s podpernou konštr. do 4 m odstránenie</t>
  </si>
  <si>
    <t xml:space="preserve">43412-1416.1 </t>
  </si>
  <si>
    <t>Osadenie železobet. stupňov na schodnice drsných v sťažených pomeroch pod zastrešením</t>
  </si>
  <si>
    <t>m</t>
  </si>
  <si>
    <t>3,80*24 =   91,200</t>
  </si>
  <si>
    <t>4,37*24 =   104,880</t>
  </si>
  <si>
    <t>MAT</t>
  </si>
  <si>
    <t xml:space="preserve">593 62-01    </t>
  </si>
  <si>
    <t>Prefa tribunový stupen dl. 3803, š. 975, v. 440 mm, priamy</t>
  </si>
  <si>
    <t>kus</t>
  </si>
  <si>
    <t xml:space="preserve">593 62-02    </t>
  </si>
  <si>
    <t>Prefa tribunový stupen dl. 3803, š. 975, v. 440 mm, so schodisk. stupňami</t>
  </si>
  <si>
    <t xml:space="preserve">593 62-03    </t>
  </si>
  <si>
    <t>Prefa tribunový stupen dl. 4365, š. 975, v. 440 mm, priamy</t>
  </si>
  <si>
    <t xml:space="preserve">593 62-04    </t>
  </si>
  <si>
    <t>Prefa tribunový stupen dl. 4365, š. 975, v. 440 mm, so schodisk. stupňami</t>
  </si>
  <si>
    <t xml:space="preserve">43435-1141   </t>
  </si>
  <si>
    <t>Debnenie stupňov priamočiarych zhotovenie</t>
  </si>
  <si>
    <t>1,48*0,17*12*3 =   9,058</t>
  </si>
  <si>
    <t xml:space="preserve">43435-1142   </t>
  </si>
  <si>
    <t>Debnenie stupňov priamočiarych odstránenie</t>
  </si>
  <si>
    <t xml:space="preserve">4 - VODOROVNÉ KONŠTRUKCIE  spolu: </t>
  </si>
  <si>
    <t xml:space="preserve">62246-6115   </t>
  </si>
  <si>
    <t>Príprava podkladu Betonkontakt,pod omietky vonk.stien, zvýš. priľnavosti</t>
  </si>
  <si>
    <t xml:space="preserve">62248-1118   </t>
  </si>
  <si>
    <t>Potiahnutie vonk. stien sklovláknitým pletivom vtlačeným do tmelu</t>
  </si>
  <si>
    <t>24,38*1,90 =   46,322</t>
  </si>
  <si>
    <t>1,80*1,90 =   3,420</t>
  </si>
  <si>
    <t>7,14*1,90 =   13,566</t>
  </si>
  <si>
    <t xml:space="preserve">62299-1208   </t>
  </si>
  <si>
    <t>Náter vonkajších omietok Granopor farba 1x a 1x penetrácia</t>
  </si>
  <si>
    <t xml:space="preserve">63131-5711   </t>
  </si>
  <si>
    <t>Mazanina z betónu prostého tr. C25/30 hr. 12-24 cm</t>
  </si>
  <si>
    <t>pred schodami</t>
  </si>
  <si>
    <t>1,50*1,48*0,20 =   0,444</t>
  </si>
  <si>
    <t>4,99*1,48*0,20 =   1,477</t>
  </si>
  <si>
    <t xml:space="preserve">63135-1101   </t>
  </si>
  <si>
    <t>Debnenie stien, rýh a otvorov v podlahách zhotovenie</t>
  </si>
  <si>
    <t>1,48*0,20 =   0,296</t>
  </si>
  <si>
    <t>1,50*0,20 =   0,300</t>
  </si>
  <si>
    <t>4,99*0,20 =   0,998</t>
  </si>
  <si>
    <t xml:space="preserve">63135-1102   </t>
  </si>
  <si>
    <t>Debnenie stien, rýh a otvorov v podlahách odstránenie</t>
  </si>
  <si>
    <t xml:space="preserve">63136-2162   </t>
  </si>
  <si>
    <t>Výstuž betónových mazanín zo zvarovaných sietí Kari d drôtu 6 mm, oko 15 cm</t>
  </si>
  <si>
    <t>1,50*1,48 =   2,220</t>
  </si>
  <si>
    <t>4,99*1,48 =   7,385</t>
  </si>
  <si>
    <t xml:space="preserve">63157-1003   </t>
  </si>
  <si>
    <t>Násyp zo štrkopiesku 0-32 spevňujúceho</t>
  </si>
  <si>
    <t>1,50*1,48*0,15 =   0,333</t>
  </si>
  <si>
    <t>4,99*1,48*0,15 =   1,108</t>
  </si>
  <si>
    <t xml:space="preserve">63321-1111   </t>
  </si>
  <si>
    <t>Povrchová úprava betonových vsypom s protišmykovou úpravou</t>
  </si>
  <si>
    <t>podlaha pred schodiskami</t>
  </si>
  <si>
    <t>schodiskové stupne</t>
  </si>
  <si>
    <t>1,48*0,29*12*3 =   15,451</t>
  </si>
  <si>
    <t>schodiskové podesty</t>
  </si>
  <si>
    <t>1,40*1,48 =   2,072</t>
  </si>
  <si>
    <t>2,00*1,48*2 =   5,920</t>
  </si>
  <si>
    <t>ŽB strop</t>
  </si>
  <si>
    <t xml:space="preserve">6 - ÚPRAVY POVRCHOV, PODLAHY, VÝPLNE  spolu: </t>
  </si>
  <si>
    <t xml:space="preserve">91973-4220   </t>
  </si>
  <si>
    <t>Rezanie betónových stien pre osadenie prefa stupňov na sedenie</t>
  </si>
  <si>
    <t>6,84*7 =   47,880</t>
  </si>
  <si>
    <t xml:space="preserve">95290-1411   </t>
  </si>
  <si>
    <t>Vyčistenie ostatných objektov</t>
  </si>
  <si>
    <t>24,38*8,37 =   204,061</t>
  </si>
  <si>
    <t xml:space="preserve">95394-3-01   </t>
  </si>
  <si>
    <t>Osadenie modulárnej stojatej konštrukcie a plastového sedadla W0 06</t>
  </si>
  <si>
    <t xml:space="preserve">553 0-01     </t>
  </si>
  <si>
    <t>Plastove sedadlo pre štadiony W0 06 + modulárnej stojatej konštrukcie</t>
  </si>
  <si>
    <t xml:space="preserve">95394-8121   </t>
  </si>
  <si>
    <t>Kotvy s chemickým tmelom do železobetónu s vyvŕtaním otvoru - kotvenie sedačiek</t>
  </si>
  <si>
    <t>2*250 =   500,000</t>
  </si>
  <si>
    <t>013</t>
  </si>
  <si>
    <t xml:space="preserve">97304-2251   </t>
  </si>
  <si>
    <t>Vysekanie kapies v murive z betónu do 0,10 m2 hĺ. do 30 cm</t>
  </si>
  <si>
    <t>kotvenie ŽB nosníkov do jestv. základov šatni</t>
  </si>
  <si>
    <t>7 =   7,000</t>
  </si>
  <si>
    <t xml:space="preserve">97404-9164   </t>
  </si>
  <si>
    <t>Vysekanie rýh v betón. murive hl. do 15 cm š. do 15 cm - kotvenie stropu</t>
  </si>
  <si>
    <t xml:space="preserve">99815-2111   </t>
  </si>
  <si>
    <t>Presun hmôt pre oporné múry montované v. do 20 m</t>
  </si>
  <si>
    <t>000</t>
  </si>
  <si>
    <t xml:space="preserve">99999-0004   </t>
  </si>
  <si>
    <t>Konštrukcie a práce HSV, HZS T4</t>
  </si>
  <si>
    <t>hod</t>
  </si>
  <si>
    <t xml:space="preserve">9 - OSTATNÉ KONŠTRUKCIE A PRÁCE  spolu: </t>
  </si>
  <si>
    <t>PRÁCE A DODÁVKY PSV</t>
  </si>
  <si>
    <t>767</t>
  </si>
  <si>
    <t xml:space="preserve">76723-2341   </t>
  </si>
  <si>
    <t>Montáž zábradlia na schody, tribúnu zvislá výplň, ukotveného do podlahy, vrátane dodávky kotvenia</t>
  </si>
  <si>
    <t>I</t>
  </si>
  <si>
    <t>3,00*3 =   9,000</t>
  </si>
  <si>
    <t>1,48*3 =   4,440</t>
  </si>
  <si>
    <t>1,50*1 =   1,500</t>
  </si>
  <si>
    <t>2,00*2 =   4,000</t>
  </si>
  <si>
    <t>8,30*1 =   8,300</t>
  </si>
  <si>
    <t>1,20*1 =   1,200</t>
  </si>
  <si>
    <t>1,48*1 =   1,480</t>
  </si>
  <si>
    <t>9,82*2 =   19,640</t>
  </si>
  <si>
    <t>9,58*2 =   19,160</t>
  </si>
  <si>
    <t xml:space="preserve">553 4666501  </t>
  </si>
  <si>
    <t>Zábradlie oceľové z hrubostenných profilov, vrátane povrchovej úpravy</t>
  </si>
  <si>
    <t xml:space="preserve">76723-2581   </t>
  </si>
  <si>
    <t>Montáž madla schodiskového na stenu, vrátane dodávky kotvenia</t>
  </si>
  <si>
    <t xml:space="preserve">553 4670401  </t>
  </si>
  <si>
    <t>Madlo oceľové</t>
  </si>
  <si>
    <t xml:space="preserve">99876-7201   </t>
  </si>
  <si>
    <t>Presun hmôt pre kovové stav. doplnk. konštr. v objektoch výšky do 6 m</t>
  </si>
  <si>
    <t xml:space="preserve">767 - Konštrukcie doplnk. kovové stavebné  spolu: </t>
  </si>
  <si>
    <t xml:space="preserve">Spracoval: </t>
  </si>
  <si>
    <t>Názov figúry</t>
  </si>
  <si>
    <t>Popis figúry</t>
  </si>
  <si>
    <t>Aritmetický výraz</t>
  </si>
  <si>
    <t>Hodnota</t>
  </si>
  <si>
    <t>Figura</t>
  </si>
</sst>
</file>

<file path=xl/styles.xml><?xml version="1.0" encoding="utf-8"?>
<styleSheet xmlns="http://schemas.openxmlformats.org/spreadsheetml/2006/main">
  <numFmts count="12">
    <numFmt numFmtId="164" formatCode="General"/>
    <numFmt numFmtId="165" formatCode="#,##0&quot; Sk&quot;;[RED]\-#,##0&quot; Sk&quot;"/>
    <numFmt numFmtId="166" formatCode="_-* #,##0&quot; Sk&quot;_-;\-* #,##0&quot; Sk&quot;_-;_-* &quot;- Sk&quot;_-;_-@_-"/>
    <numFmt numFmtId="167" formatCode="General"/>
    <numFmt numFmtId="168" formatCode="@"/>
    <numFmt numFmtId="169" formatCode="#,##0"/>
    <numFmt numFmtId="170" formatCode="#,##0.00"/>
    <numFmt numFmtId="171" formatCode="0.00\ %"/>
    <numFmt numFmtId="172" formatCode="#,##0\ "/>
    <numFmt numFmtId="173" formatCode="#,##0.00000"/>
    <numFmt numFmtId="174" formatCode="#,##0.000"/>
    <numFmt numFmtId="175" formatCode="0.000"/>
  </numFmts>
  <fonts count="14">
    <font>
      <sz val="10"/>
      <name val="Arial"/>
      <family val="0"/>
    </font>
    <font>
      <b/>
      <sz val="7"/>
      <name val="Letter Gothic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0"/>
      <name val="Arial CE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8"/>
      <name val="Arial Narrow"/>
      <family val="2"/>
    </font>
    <font>
      <b/>
      <sz val="10"/>
      <name val="Arial Narrow"/>
      <family val="2"/>
    </font>
    <font>
      <sz val="8"/>
      <color indexed="9"/>
      <name val="Arial Narrow"/>
      <family val="2"/>
    </font>
    <font>
      <b/>
      <sz val="8"/>
      <color indexed="9"/>
      <name val="Arial Narrow"/>
      <family val="2"/>
    </font>
    <font>
      <b/>
      <sz val="8"/>
      <name val="Arial Narrow"/>
      <family val="2"/>
    </font>
    <font>
      <sz val="8"/>
      <color indexed="12"/>
      <name val="Arial Narrow"/>
      <family val="2"/>
    </font>
  </fonts>
  <fills count="1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9"/>
        <bgColor indexed="64"/>
      </patternFill>
    </fill>
  </fills>
  <borders count="71">
    <border>
      <left/>
      <right/>
      <top/>
      <bottom/>
      <diagonal/>
    </border>
    <border>
      <left style="thin">
        <color indexed="63"/>
      </left>
      <right style="hair">
        <color indexed="63"/>
      </right>
      <top style="hair">
        <color indexed="63"/>
      </top>
      <bottom style="hair">
        <color indexed="63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hair">
        <color indexed="63"/>
      </left>
      <right style="hair">
        <color indexed="63"/>
      </right>
      <top style="hair">
        <color indexed="63"/>
      </top>
      <bottom style="hair">
        <color indexed="63"/>
      </bottom>
    </border>
    <border>
      <left style="double">
        <color indexed="63"/>
      </left>
      <right>
        <color indexed="63"/>
      </right>
      <top style="double">
        <color indexed="63"/>
      </top>
      <bottom style="hair">
        <color indexed="63"/>
      </bottom>
    </border>
    <border>
      <left>
        <color indexed="63"/>
      </left>
      <right>
        <color indexed="63"/>
      </right>
      <top style="double">
        <color indexed="63"/>
      </top>
      <bottom style="hair">
        <color indexed="63"/>
      </bottom>
    </border>
    <border>
      <left>
        <color indexed="63"/>
      </left>
      <right style="double">
        <color indexed="63"/>
      </right>
      <top style="double">
        <color indexed="63"/>
      </top>
      <bottom style="hair">
        <color indexed="63"/>
      </bottom>
    </border>
    <border>
      <left style="double">
        <color indexed="63"/>
      </left>
      <right>
        <color indexed="63"/>
      </right>
      <top style="hair">
        <color indexed="63"/>
      </top>
      <bottom style="hair">
        <color indexed="63"/>
      </bottom>
    </border>
    <border>
      <left>
        <color indexed="63"/>
      </left>
      <right>
        <color indexed="63"/>
      </right>
      <top style="hair">
        <color indexed="63"/>
      </top>
      <bottom style="hair">
        <color indexed="63"/>
      </bottom>
    </border>
    <border>
      <left>
        <color indexed="63"/>
      </left>
      <right style="double">
        <color indexed="63"/>
      </right>
      <top style="hair">
        <color indexed="63"/>
      </top>
      <bottom style="hair">
        <color indexed="63"/>
      </bottom>
    </border>
    <border>
      <left style="double">
        <color indexed="63"/>
      </left>
      <right>
        <color indexed="63"/>
      </right>
      <top style="hair"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63"/>
      </top>
      <bottom>
        <color indexed="63"/>
      </bottom>
    </border>
    <border>
      <left>
        <color indexed="63"/>
      </left>
      <right style="double">
        <color indexed="63"/>
      </right>
      <top style="hair">
        <color indexed="63"/>
      </top>
      <bottom>
        <color indexed="63"/>
      </bottom>
    </border>
    <border>
      <left style="double">
        <color indexed="63"/>
      </left>
      <right>
        <color indexed="63"/>
      </right>
      <top style="hair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hair">
        <color indexed="63"/>
      </top>
      <bottom style="double">
        <color indexed="63"/>
      </bottom>
    </border>
    <border>
      <left>
        <color indexed="63"/>
      </left>
      <right style="double">
        <color indexed="63"/>
      </right>
      <top style="hair">
        <color indexed="63"/>
      </top>
      <bottom style="double">
        <color indexed="63"/>
      </bottom>
    </border>
    <border>
      <left style="double">
        <color indexed="63"/>
      </left>
      <right>
        <color indexed="63"/>
      </right>
      <top>
        <color indexed="63"/>
      </top>
      <bottom style="hair"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63"/>
      </bottom>
    </border>
    <border>
      <left>
        <color indexed="63"/>
      </left>
      <right style="double">
        <color indexed="63"/>
      </right>
      <top>
        <color indexed="63"/>
      </top>
      <bottom style="hair">
        <color indexed="63"/>
      </bottom>
    </border>
    <border>
      <left style="double">
        <color indexed="63"/>
      </left>
      <right>
        <color indexed="63"/>
      </right>
      <top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63"/>
      </bottom>
    </border>
    <border>
      <left>
        <color indexed="63"/>
      </left>
      <right style="double">
        <color indexed="63"/>
      </right>
      <top>
        <color indexed="63"/>
      </top>
      <bottom style="double">
        <color indexed="63"/>
      </bottom>
    </border>
    <border>
      <left>
        <color indexed="63"/>
      </left>
      <right style="hair">
        <color indexed="63"/>
      </right>
      <top style="double">
        <color indexed="63"/>
      </top>
      <bottom style="hair">
        <color indexed="63"/>
      </bottom>
    </border>
    <border>
      <left>
        <color indexed="63"/>
      </left>
      <right style="hair">
        <color indexed="63"/>
      </right>
      <top>
        <color indexed="63"/>
      </top>
      <bottom style="hair">
        <color indexed="63"/>
      </bottom>
    </border>
    <border>
      <left>
        <color indexed="63"/>
      </left>
      <right style="hair">
        <color indexed="63"/>
      </right>
      <top>
        <color indexed="63"/>
      </top>
      <bottom style="double">
        <color indexed="63"/>
      </bottom>
    </border>
    <border>
      <left style="double">
        <color indexed="63"/>
      </left>
      <right style="hair">
        <color indexed="63"/>
      </right>
      <top style="double">
        <color indexed="63"/>
      </top>
      <bottom style="thin">
        <color indexed="63"/>
      </bottom>
    </border>
    <border>
      <left style="hair">
        <color indexed="63"/>
      </left>
      <right style="hair">
        <color indexed="63"/>
      </right>
      <top style="double">
        <color indexed="63"/>
      </top>
      <bottom style="thin">
        <color indexed="63"/>
      </bottom>
    </border>
    <border>
      <left style="hair">
        <color indexed="63"/>
      </left>
      <right style="double">
        <color indexed="63"/>
      </right>
      <top style="double">
        <color indexed="63"/>
      </top>
      <bottom style="thin">
        <color indexed="63"/>
      </bottom>
    </border>
    <border>
      <left style="hair">
        <color indexed="63"/>
      </left>
      <right>
        <color indexed="63"/>
      </right>
      <top style="double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double">
        <color indexed="63"/>
      </top>
      <bottom style="thin">
        <color indexed="63"/>
      </bottom>
    </border>
    <border>
      <left>
        <color indexed="63"/>
      </left>
      <right style="double">
        <color indexed="63"/>
      </right>
      <top style="double">
        <color indexed="63"/>
      </top>
      <bottom style="thin">
        <color indexed="63"/>
      </bottom>
    </border>
    <border>
      <left style="double">
        <color indexed="63"/>
      </left>
      <right style="hair">
        <color indexed="63"/>
      </right>
      <top>
        <color indexed="63"/>
      </top>
      <bottom style="hair">
        <color indexed="63"/>
      </bottom>
    </border>
    <border>
      <left style="hair">
        <color indexed="63"/>
      </left>
      <right style="hair">
        <color indexed="63"/>
      </right>
      <top>
        <color indexed="63"/>
      </top>
      <bottom style="hair">
        <color indexed="63"/>
      </bottom>
    </border>
    <border>
      <left style="hair">
        <color indexed="63"/>
      </left>
      <right style="double">
        <color indexed="63"/>
      </right>
      <top>
        <color indexed="63"/>
      </top>
      <bottom style="hair">
        <color indexed="63"/>
      </bottom>
    </border>
    <border>
      <left style="hair">
        <color indexed="63"/>
      </left>
      <right>
        <color indexed="63"/>
      </right>
      <top>
        <color indexed="63"/>
      </top>
      <bottom style="hair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hair">
        <color indexed="63"/>
      </bottom>
    </border>
    <border>
      <left style="double">
        <color indexed="63"/>
      </left>
      <right style="hair">
        <color indexed="63"/>
      </right>
      <top style="hair">
        <color indexed="63"/>
      </top>
      <bottom style="hair">
        <color indexed="63"/>
      </bottom>
    </border>
    <border>
      <left style="hair">
        <color indexed="63"/>
      </left>
      <right>
        <color indexed="63"/>
      </right>
      <top style="hair">
        <color indexed="63"/>
      </top>
      <bottom style="hair">
        <color indexed="63"/>
      </bottom>
    </border>
    <border>
      <left style="hair">
        <color indexed="63"/>
      </left>
      <right style="double">
        <color indexed="63"/>
      </right>
      <top style="hair">
        <color indexed="63"/>
      </top>
      <bottom style="hair">
        <color indexed="63"/>
      </bottom>
    </border>
    <border>
      <left style="hair">
        <color indexed="63"/>
      </left>
      <right style="double">
        <color indexed="63"/>
      </right>
      <top style="hair">
        <color indexed="63"/>
      </top>
      <bottom>
        <color indexed="63"/>
      </bottom>
    </border>
    <border>
      <left style="double">
        <color indexed="63"/>
      </left>
      <right style="hair">
        <color indexed="63"/>
      </right>
      <top style="hair">
        <color indexed="63"/>
      </top>
      <bottom style="double">
        <color indexed="63"/>
      </bottom>
    </border>
    <border>
      <left style="hair">
        <color indexed="63"/>
      </left>
      <right style="hair">
        <color indexed="63"/>
      </right>
      <top style="hair">
        <color indexed="63"/>
      </top>
      <bottom style="double">
        <color indexed="63"/>
      </bottom>
    </border>
    <border>
      <left style="hair">
        <color indexed="63"/>
      </left>
      <right>
        <color indexed="63"/>
      </right>
      <top style="hair">
        <color indexed="63"/>
      </top>
      <bottom style="double">
        <color indexed="63"/>
      </bottom>
    </border>
    <border>
      <left style="medium">
        <color indexed="63"/>
      </left>
      <right style="double">
        <color indexed="63"/>
      </right>
      <top style="medium">
        <color indexed="63"/>
      </top>
      <bottom style="double">
        <color indexed="63"/>
      </bottom>
    </border>
    <border>
      <left>
        <color indexed="63"/>
      </left>
      <right style="hair">
        <color indexed="63"/>
      </right>
      <top style="hair">
        <color indexed="63"/>
      </top>
      <bottom style="double">
        <color indexed="63"/>
      </bottom>
    </border>
    <border>
      <left>
        <color indexed="63"/>
      </left>
      <right style="hair">
        <color indexed="63"/>
      </right>
      <top style="thin">
        <color indexed="63"/>
      </top>
      <bottom style="hair">
        <color indexed="63"/>
      </bottom>
    </border>
    <border>
      <left>
        <color indexed="63"/>
      </left>
      <right style="hair">
        <color indexed="63"/>
      </right>
      <top style="hair">
        <color indexed="63"/>
      </top>
      <bottom style="hair">
        <color indexed="63"/>
      </bottom>
    </border>
    <border>
      <left style="double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 style="hair">
        <color indexed="63"/>
      </left>
      <right>
        <color indexed="63"/>
      </right>
      <top style="double">
        <color indexed="63"/>
      </top>
      <bottom>
        <color indexed="63"/>
      </bottom>
    </border>
    <border>
      <left style="hair">
        <color indexed="63"/>
      </left>
      <right>
        <color indexed="63"/>
      </right>
      <top>
        <color indexed="63"/>
      </top>
      <bottom>
        <color indexed="63"/>
      </bottom>
    </border>
    <border>
      <left style="hair">
        <color indexed="63"/>
      </left>
      <right>
        <color indexed="63"/>
      </right>
      <top>
        <color indexed="63"/>
      </top>
      <bottom style="double">
        <color indexed="63"/>
      </bottom>
    </border>
    <border>
      <left style="double">
        <color indexed="63"/>
      </left>
      <right style="hair">
        <color indexed="63"/>
      </right>
      <top style="double">
        <color indexed="63"/>
      </top>
      <bottom style="double">
        <color indexed="63"/>
      </bottom>
    </border>
    <border>
      <left style="hair">
        <color indexed="63"/>
      </left>
      <right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double">
        <color indexed="63"/>
      </top>
      <bottom style="double">
        <color indexed="63"/>
      </bottom>
    </border>
    <border>
      <left style="hair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 style="double">
        <color indexed="63"/>
      </right>
      <top style="double">
        <color indexed="63"/>
      </top>
      <bottom>
        <color indexed="63"/>
      </bottom>
    </border>
    <border>
      <left>
        <color indexed="63"/>
      </left>
      <right style="double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ck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ck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</borders>
  <cellStyleXfs count="7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1">
      <alignment vertical="center"/>
      <protection/>
    </xf>
    <xf numFmtId="164" fontId="0" fillId="0" borderId="0" applyFill="0" applyBorder="0">
      <alignment vertical="center"/>
      <protection/>
    </xf>
    <xf numFmtId="165" fontId="1" fillId="0" borderId="1">
      <alignment/>
      <protection/>
    </xf>
    <xf numFmtId="164" fontId="0" fillId="0" borderId="1" applyFill="0">
      <alignment/>
      <protection/>
    </xf>
    <xf numFmtId="166" fontId="0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4" borderId="0" applyNumberFormat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4" borderId="0" applyNumberFormat="0" applyBorder="0" applyAlignment="0" applyProtection="0"/>
    <xf numFmtId="164" fontId="2" fillId="6" borderId="0" applyNumberFormat="0" applyBorder="0" applyAlignment="0" applyProtection="0"/>
    <xf numFmtId="164" fontId="2" fillId="3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6" borderId="0" applyNumberFormat="0" applyBorder="0" applyAlignment="0" applyProtection="0"/>
    <xf numFmtId="164" fontId="2" fillId="4" borderId="0" applyNumberFormat="0" applyBorder="0" applyAlignment="0" applyProtection="0"/>
    <xf numFmtId="164" fontId="2" fillId="6" borderId="0" applyNumberFormat="0" applyBorder="0" applyAlignment="0" applyProtection="0"/>
    <xf numFmtId="164" fontId="2" fillId="3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6" borderId="0" applyNumberFormat="0" applyBorder="0" applyAlignment="0" applyProtection="0"/>
    <xf numFmtId="164" fontId="2" fillId="4" borderId="0" applyNumberFormat="0" applyBorder="0" applyAlignment="0" applyProtection="0"/>
    <xf numFmtId="164" fontId="3" fillId="6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8" borderId="0" applyNumberFormat="0" applyBorder="0" applyAlignment="0" applyProtection="0"/>
    <xf numFmtId="164" fontId="3" fillId="6" borderId="0" applyNumberFormat="0" applyBorder="0" applyAlignment="0" applyProtection="0"/>
    <xf numFmtId="164" fontId="3" fillId="3" borderId="0" applyNumberFormat="0" applyBorder="0" applyAlignment="0" applyProtection="0"/>
    <xf numFmtId="164" fontId="3" fillId="6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8" borderId="0" applyNumberFormat="0" applyBorder="0" applyAlignment="0" applyProtection="0"/>
    <xf numFmtId="164" fontId="3" fillId="6" borderId="0" applyNumberFormat="0" applyBorder="0" applyAlignment="0" applyProtection="0"/>
    <xf numFmtId="164" fontId="3" fillId="3" borderId="0" applyNumberFormat="0" applyBorder="0" applyAlignment="0" applyProtection="0"/>
    <xf numFmtId="164" fontId="4" fillId="0" borderId="2" applyNumberFormat="0" applyFill="0" applyAlignment="0" applyProtection="0"/>
    <xf numFmtId="164" fontId="5" fillId="0" borderId="0">
      <alignment/>
      <protection/>
    </xf>
    <xf numFmtId="164" fontId="5" fillId="0" borderId="0">
      <alignment/>
      <protection/>
    </xf>
    <xf numFmtId="164" fontId="5" fillId="0" borderId="0">
      <alignment/>
      <protection/>
    </xf>
    <xf numFmtId="164" fontId="6" fillId="0" borderId="0" applyNumberFormat="0" applyFill="0" applyBorder="0" applyAlignment="0" applyProtection="0"/>
    <xf numFmtId="164" fontId="1" fillId="0" borderId="0" applyBorder="0">
      <alignment vertical="center"/>
      <protection/>
    </xf>
    <xf numFmtId="164" fontId="7" fillId="0" borderId="0" applyNumberFormat="0" applyFill="0" applyBorder="0" applyAlignment="0" applyProtection="0"/>
    <xf numFmtId="164" fontId="1" fillId="0" borderId="3">
      <alignment vertical="center"/>
      <protection/>
    </xf>
    <xf numFmtId="164" fontId="6" fillId="0" borderId="0" applyNumberFormat="0" applyFill="0" applyBorder="0" applyAlignment="0" applyProtection="0"/>
    <xf numFmtId="164" fontId="4" fillId="0" borderId="2" applyNumberFormat="0" applyFill="0" applyAlignment="0" applyProtection="0"/>
    <xf numFmtId="164" fontId="7" fillId="0" borderId="0" applyNumberFormat="0" applyFill="0" applyBorder="0" applyAlignment="0" applyProtection="0"/>
  </cellStyleXfs>
  <cellXfs count="156">
    <xf numFmtId="164" fontId="0" fillId="0" borderId="0" xfId="0" applyAlignment="1">
      <alignment/>
    </xf>
    <xf numFmtId="164" fontId="8" fillId="0" borderId="0" xfId="64" applyFont="1">
      <alignment/>
      <protection/>
    </xf>
    <xf numFmtId="164" fontId="8" fillId="0" borderId="0" xfId="64" applyFont="1" applyAlignment="1">
      <alignment horizontal="left" vertical="center"/>
      <protection/>
    </xf>
    <xf numFmtId="164" fontId="9" fillId="0" borderId="0" xfId="63" applyFont="1" applyAlignment="1">
      <alignment horizontal="left" vertical="center"/>
      <protection/>
    </xf>
    <xf numFmtId="164" fontId="10" fillId="0" borderId="0" xfId="63" applyFont="1">
      <alignment/>
      <protection/>
    </xf>
    <xf numFmtId="164" fontId="8" fillId="0" borderId="4" xfId="64" applyFont="1" applyBorder="1" applyAlignment="1">
      <alignment horizontal="left" vertical="center"/>
      <protection/>
    </xf>
    <xf numFmtId="164" fontId="8" fillId="0" borderId="5" xfId="64" applyFont="1" applyBorder="1" applyAlignment="1">
      <alignment horizontal="left" vertical="center"/>
      <protection/>
    </xf>
    <xf numFmtId="164" fontId="8" fillId="0" borderId="5" xfId="64" applyFont="1" applyBorder="1" applyAlignment="1">
      <alignment horizontal="right" vertical="center"/>
      <protection/>
    </xf>
    <xf numFmtId="164" fontId="8" fillId="0" borderId="6" xfId="64" applyFont="1" applyBorder="1" applyAlignment="1">
      <alignment horizontal="left" vertical="center"/>
      <protection/>
    </xf>
    <xf numFmtId="164" fontId="11" fillId="0" borderId="0" xfId="63" applyFont="1">
      <alignment/>
      <protection/>
    </xf>
    <xf numFmtId="168" fontId="11" fillId="0" borderId="0" xfId="63" applyNumberFormat="1" applyFont="1">
      <alignment/>
      <protection/>
    </xf>
    <xf numFmtId="164" fontId="8" fillId="0" borderId="7" xfId="64" applyFont="1" applyBorder="1" applyAlignment="1">
      <alignment horizontal="left" vertical="center"/>
      <protection/>
    </xf>
    <xf numFmtId="164" fontId="8" fillId="0" borderId="8" xfId="64" applyFont="1" applyBorder="1" applyAlignment="1">
      <alignment horizontal="left" vertical="center"/>
      <protection/>
    </xf>
    <xf numFmtId="164" fontId="8" fillId="0" borderId="8" xfId="64" applyFont="1" applyBorder="1" applyAlignment="1">
      <alignment horizontal="right" vertical="center"/>
      <protection/>
    </xf>
    <xf numFmtId="164" fontId="8" fillId="0" borderId="9" xfId="64" applyFont="1" applyBorder="1" applyAlignment="1">
      <alignment horizontal="left" vertical="center"/>
      <protection/>
    </xf>
    <xf numFmtId="164" fontId="8" fillId="0" borderId="10" xfId="64" applyFont="1" applyBorder="1" applyAlignment="1">
      <alignment horizontal="left" vertical="center"/>
      <protection/>
    </xf>
    <xf numFmtId="164" fontId="8" fillId="0" borderId="11" xfId="64" applyFont="1" applyBorder="1" applyAlignment="1">
      <alignment horizontal="left" vertical="center"/>
      <protection/>
    </xf>
    <xf numFmtId="164" fontId="8" fillId="0" borderId="11" xfId="64" applyFont="1" applyBorder="1" applyAlignment="1">
      <alignment horizontal="right" vertical="center"/>
      <protection/>
    </xf>
    <xf numFmtId="164" fontId="8" fillId="0" borderId="12" xfId="64" applyFont="1" applyBorder="1" applyAlignment="1">
      <alignment horizontal="left" vertical="center"/>
      <protection/>
    </xf>
    <xf numFmtId="164" fontId="8" fillId="0" borderId="13" xfId="64" applyFont="1" applyBorder="1" applyAlignment="1">
      <alignment horizontal="left" vertical="center"/>
      <protection/>
    </xf>
    <xf numFmtId="164" fontId="8" fillId="0" borderId="14" xfId="64" applyFont="1" applyBorder="1" applyAlignment="1">
      <alignment horizontal="left" vertical="center"/>
      <protection/>
    </xf>
    <xf numFmtId="164" fontId="8" fillId="0" borderId="14" xfId="64" applyFont="1" applyBorder="1" applyAlignment="1">
      <alignment horizontal="right" vertical="center"/>
      <protection/>
    </xf>
    <xf numFmtId="164" fontId="8" fillId="0" borderId="15" xfId="64" applyFont="1" applyBorder="1" applyAlignment="1">
      <alignment horizontal="left" vertical="center"/>
      <protection/>
    </xf>
    <xf numFmtId="164" fontId="8" fillId="0" borderId="16" xfId="64" applyFont="1" applyBorder="1" applyAlignment="1">
      <alignment horizontal="left" vertical="center"/>
      <protection/>
    </xf>
    <xf numFmtId="164" fontId="8" fillId="0" borderId="17" xfId="64" applyFont="1" applyBorder="1" applyAlignment="1">
      <alignment horizontal="right" vertical="center"/>
      <protection/>
    </xf>
    <xf numFmtId="164" fontId="8" fillId="0" borderId="17" xfId="64" applyFont="1" applyBorder="1" applyAlignment="1">
      <alignment horizontal="left" vertical="center"/>
      <protection/>
    </xf>
    <xf numFmtId="164" fontId="8" fillId="0" borderId="18" xfId="64" applyFont="1" applyBorder="1" applyAlignment="1">
      <alignment horizontal="left" vertical="center"/>
      <protection/>
    </xf>
    <xf numFmtId="164" fontId="8" fillId="0" borderId="19" xfId="64" applyFont="1" applyBorder="1" applyAlignment="1">
      <alignment horizontal="left" vertical="center"/>
      <protection/>
    </xf>
    <xf numFmtId="164" fontId="8" fillId="0" borderId="20" xfId="64" applyFont="1" applyBorder="1" applyAlignment="1">
      <alignment horizontal="left" vertical="center"/>
      <protection/>
    </xf>
    <xf numFmtId="164" fontId="8" fillId="0" borderId="21" xfId="64" applyFont="1" applyBorder="1" applyAlignment="1">
      <alignment horizontal="left" vertical="center"/>
      <protection/>
    </xf>
    <xf numFmtId="164" fontId="8" fillId="0" borderId="4" xfId="64" applyFont="1" applyBorder="1" applyAlignment="1">
      <alignment horizontal="right" vertical="center"/>
      <protection/>
    </xf>
    <xf numFmtId="169" fontId="8" fillId="0" borderId="22" xfId="64" applyNumberFormat="1" applyFont="1" applyBorder="1" applyAlignment="1">
      <alignment horizontal="right" vertical="center"/>
      <protection/>
    </xf>
    <xf numFmtId="169" fontId="8" fillId="0" borderId="6" xfId="64" applyNumberFormat="1" applyFont="1" applyBorder="1" applyAlignment="1">
      <alignment horizontal="right" vertical="center"/>
      <protection/>
    </xf>
    <xf numFmtId="164" fontId="8" fillId="0" borderId="16" xfId="64" applyFont="1" applyBorder="1" applyAlignment="1">
      <alignment horizontal="right" vertical="center"/>
      <protection/>
    </xf>
    <xf numFmtId="169" fontId="8" fillId="0" borderId="23" xfId="64" applyNumberFormat="1" applyFont="1" applyBorder="1" applyAlignment="1">
      <alignment horizontal="right" vertical="center"/>
      <protection/>
    </xf>
    <xf numFmtId="169" fontId="8" fillId="0" borderId="18" xfId="64" applyNumberFormat="1" applyFont="1" applyBorder="1" applyAlignment="1">
      <alignment horizontal="right" vertical="center"/>
      <protection/>
    </xf>
    <xf numFmtId="164" fontId="8" fillId="0" borderId="19" xfId="64" applyFont="1" applyBorder="1" applyAlignment="1">
      <alignment horizontal="right" vertical="center"/>
      <protection/>
    </xf>
    <xf numFmtId="169" fontId="8" fillId="0" borderId="24" xfId="64" applyNumberFormat="1" applyFont="1" applyBorder="1" applyAlignment="1">
      <alignment horizontal="right" vertical="center"/>
      <protection/>
    </xf>
    <xf numFmtId="164" fontId="8" fillId="0" borderId="20" xfId="64" applyFont="1" applyBorder="1" applyAlignment="1">
      <alignment horizontal="right" vertical="center"/>
      <protection/>
    </xf>
    <xf numFmtId="169" fontId="8" fillId="0" borderId="21" xfId="64" applyNumberFormat="1" applyFont="1" applyBorder="1" applyAlignment="1">
      <alignment horizontal="right" vertical="center"/>
      <protection/>
    </xf>
    <xf numFmtId="164" fontId="12" fillId="0" borderId="25" xfId="64" applyFont="1" applyBorder="1" applyAlignment="1">
      <alignment horizontal="center" vertical="center"/>
      <protection/>
    </xf>
    <xf numFmtId="164" fontId="8" fillId="0" borderId="26" xfId="64" applyFont="1" applyBorder="1" applyAlignment="1">
      <alignment horizontal="left" vertical="center"/>
      <protection/>
    </xf>
    <xf numFmtId="164" fontId="8" fillId="0" borderId="26" xfId="64" applyFont="1" applyBorder="1" applyAlignment="1">
      <alignment horizontal="center" vertical="center"/>
      <protection/>
    </xf>
    <xf numFmtId="164" fontId="8" fillId="0" borderId="27" xfId="64" applyFont="1" applyBorder="1" applyAlignment="1">
      <alignment horizontal="center" vertical="center"/>
      <protection/>
    </xf>
    <xf numFmtId="164" fontId="8" fillId="0" borderId="28" xfId="64" applyFont="1" applyBorder="1" applyAlignment="1">
      <alignment horizontal="center" vertical="center"/>
      <protection/>
    </xf>
    <xf numFmtId="164" fontId="8" fillId="0" borderId="29" xfId="64" applyFont="1" applyBorder="1" applyAlignment="1">
      <alignment horizontal="center" vertical="center"/>
      <protection/>
    </xf>
    <xf numFmtId="164" fontId="8" fillId="0" borderId="30" xfId="64" applyFont="1" applyBorder="1" applyAlignment="1">
      <alignment horizontal="center" vertical="center"/>
      <protection/>
    </xf>
    <xf numFmtId="164" fontId="8" fillId="0" borderId="31" xfId="64" applyFont="1" applyBorder="1" applyAlignment="1">
      <alignment horizontal="center" vertical="center"/>
      <protection/>
    </xf>
    <xf numFmtId="164" fontId="8" fillId="0" borderId="32" xfId="64" applyFont="1" applyBorder="1" applyAlignment="1">
      <alignment horizontal="left" vertical="center"/>
      <protection/>
    </xf>
    <xf numFmtId="170" fontId="8" fillId="0" borderId="32" xfId="64" applyNumberFormat="1" applyFont="1" applyBorder="1" applyAlignment="1">
      <alignment horizontal="right" vertical="center"/>
      <protection/>
    </xf>
    <xf numFmtId="170" fontId="8" fillId="0" borderId="33" xfId="64" applyNumberFormat="1" applyFont="1" applyBorder="1" applyAlignment="1">
      <alignment horizontal="right" vertical="center"/>
      <protection/>
    </xf>
    <xf numFmtId="164" fontId="8" fillId="0" borderId="34" xfId="64" applyFont="1" applyBorder="1" applyAlignment="1">
      <alignment horizontal="left" vertical="center"/>
      <protection/>
    </xf>
    <xf numFmtId="164" fontId="8" fillId="0" borderId="35" xfId="64" applyNumberFormat="1" applyFont="1" applyBorder="1" applyAlignment="1">
      <alignment horizontal="left" vertical="center"/>
      <protection/>
    </xf>
    <xf numFmtId="164" fontId="8" fillId="0" borderId="36" xfId="64" applyFont="1" applyBorder="1" applyAlignment="1">
      <alignment horizontal="center" vertical="center"/>
      <protection/>
    </xf>
    <xf numFmtId="164" fontId="8" fillId="0" borderId="3" xfId="64" applyFont="1" applyBorder="1" applyAlignment="1">
      <alignment horizontal="left" vertical="center"/>
      <protection/>
    </xf>
    <xf numFmtId="170" fontId="8" fillId="0" borderId="3" xfId="64" applyNumberFormat="1" applyFont="1" applyBorder="1" applyAlignment="1">
      <alignment horizontal="right" vertical="center"/>
      <protection/>
    </xf>
    <xf numFmtId="164" fontId="8" fillId="0" borderId="37" xfId="64" applyFont="1" applyBorder="1" applyAlignment="1">
      <alignment horizontal="left" vertical="center"/>
      <protection/>
    </xf>
    <xf numFmtId="170" fontId="8" fillId="0" borderId="38" xfId="64" applyNumberFormat="1" applyFont="1" applyBorder="1" applyAlignment="1">
      <alignment horizontal="right" vertical="center"/>
      <protection/>
    </xf>
    <xf numFmtId="170" fontId="8" fillId="0" borderId="39" xfId="64" applyNumberFormat="1" applyFont="1" applyBorder="1" applyAlignment="1">
      <alignment horizontal="right" vertical="center"/>
      <protection/>
    </xf>
    <xf numFmtId="164" fontId="8" fillId="0" borderId="40" xfId="64" applyFont="1" applyBorder="1" applyAlignment="1">
      <alignment horizontal="center" vertical="center"/>
      <protection/>
    </xf>
    <xf numFmtId="164" fontId="8" fillId="0" borderId="41" xfId="64" applyFont="1" applyBorder="1" applyAlignment="1">
      <alignment horizontal="left" vertical="center"/>
      <protection/>
    </xf>
    <xf numFmtId="170" fontId="8" fillId="0" borderId="41" xfId="64" applyNumberFormat="1" applyFont="1" applyBorder="1" applyAlignment="1">
      <alignment horizontal="right" vertical="center"/>
      <protection/>
    </xf>
    <xf numFmtId="170" fontId="8" fillId="0" borderId="42" xfId="64" applyNumberFormat="1" applyFont="1" applyBorder="1" applyAlignment="1">
      <alignment horizontal="right" vertical="center"/>
      <protection/>
    </xf>
    <xf numFmtId="170" fontId="8" fillId="0" borderId="43" xfId="64" applyNumberFormat="1" applyFont="1" applyBorder="1" applyAlignment="1">
      <alignment horizontal="right" vertical="center"/>
      <protection/>
    </xf>
    <xf numFmtId="164" fontId="8" fillId="0" borderId="44" xfId="64" applyFont="1" applyBorder="1" applyAlignment="1">
      <alignment horizontal="center" vertical="center"/>
      <protection/>
    </xf>
    <xf numFmtId="164" fontId="8" fillId="0" borderId="42" xfId="64" applyFont="1" applyBorder="1" applyAlignment="1">
      <alignment horizontal="right" vertical="center"/>
      <protection/>
    </xf>
    <xf numFmtId="164" fontId="8" fillId="0" borderId="28" xfId="64" applyFont="1" applyBorder="1" applyAlignment="1">
      <alignment horizontal="left" vertical="center"/>
      <protection/>
    </xf>
    <xf numFmtId="171" fontId="8" fillId="0" borderId="17" xfId="64" applyNumberFormat="1" applyFont="1" applyBorder="1" applyAlignment="1">
      <alignment horizontal="right" vertical="center"/>
      <protection/>
    </xf>
    <xf numFmtId="171" fontId="8" fillId="0" borderId="45" xfId="64" applyNumberFormat="1" applyFont="1" applyBorder="1" applyAlignment="1">
      <alignment horizontal="right" vertical="center"/>
      <protection/>
    </xf>
    <xf numFmtId="164" fontId="8" fillId="0" borderId="46" xfId="64" applyFont="1" applyBorder="1" applyAlignment="1">
      <alignment horizontal="left" vertical="center"/>
      <protection/>
    </xf>
    <xf numFmtId="171" fontId="8" fillId="0" borderId="8" xfId="64" applyNumberFormat="1" applyFont="1" applyBorder="1" applyAlignment="1">
      <alignment horizontal="right" vertical="center"/>
      <protection/>
    </xf>
    <xf numFmtId="171" fontId="8" fillId="0" borderId="46" xfId="64" applyNumberFormat="1" applyFont="1" applyBorder="1" applyAlignment="1">
      <alignment horizontal="right" vertical="center"/>
      <protection/>
    </xf>
    <xf numFmtId="164" fontId="8" fillId="0" borderId="42" xfId="64" applyFont="1" applyBorder="1" applyAlignment="1">
      <alignment horizontal="left" vertical="center"/>
      <protection/>
    </xf>
    <xf numFmtId="164" fontId="8" fillId="0" borderId="44" xfId="64" applyFont="1" applyBorder="1" applyAlignment="1">
      <alignment horizontal="right" vertical="center"/>
      <protection/>
    </xf>
    <xf numFmtId="164" fontId="8" fillId="0" borderId="47" xfId="64" applyFont="1" applyBorder="1" applyAlignment="1">
      <alignment horizontal="center" vertical="center"/>
      <protection/>
    </xf>
    <xf numFmtId="164" fontId="8" fillId="0" borderId="48" xfId="64" applyFont="1" applyBorder="1" applyAlignment="1">
      <alignment horizontal="left" vertical="center"/>
      <protection/>
    </xf>
    <xf numFmtId="164" fontId="8" fillId="0" borderId="48" xfId="64" applyFont="1" applyBorder="1" applyAlignment="1">
      <alignment horizontal="right" vertical="center"/>
      <protection/>
    </xf>
    <xf numFmtId="164" fontId="8" fillId="0" borderId="49" xfId="64" applyFont="1" applyBorder="1" applyAlignment="1">
      <alignment horizontal="right" vertical="center"/>
      <protection/>
    </xf>
    <xf numFmtId="169" fontId="8" fillId="0" borderId="0" xfId="64" applyNumberFormat="1" applyFont="1" applyBorder="1" applyAlignment="1">
      <alignment horizontal="right" vertical="center"/>
      <protection/>
    </xf>
    <xf numFmtId="164" fontId="8" fillId="0" borderId="47" xfId="64" applyFont="1" applyBorder="1" applyAlignment="1">
      <alignment horizontal="left" vertical="center"/>
      <protection/>
    </xf>
    <xf numFmtId="164" fontId="8" fillId="0" borderId="0" xfId="64" applyFont="1" applyBorder="1" applyAlignment="1">
      <alignment horizontal="right" vertical="center"/>
      <protection/>
    </xf>
    <xf numFmtId="164" fontId="8" fillId="0" borderId="0" xfId="64" applyFont="1" applyBorder="1" applyAlignment="1">
      <alignment horizontal="left" vertical="center"/>
      <protection/>
    </xf>
    <xf numFmtId="164" fontId="8" fillId="0" borderId="50" xfId="64" applyFont="1" applyBorder="1" applyAlignment="1">
      <alignment horizontal="right" vertical="center"/>
      <protection/>
    </xf>
    <xf numFmtId="164" fontId="8" fillId="0" borderId="23" xfId="64" applyFont="1" applyBorder="1" applyAlignment="1">
      <alignment horizontal="right" vertical="center"/>
      <protection/>
    </xf>
    <xf numFmtId="169" fontId="8" fillId="0" borderId="50" xfId="64" applyNumberFormat="1" applyFont="1" applyBorder="1" applyAlignment="1">
      <alignment horizontal="right" vertical="center"/>
      <protection/>
    </xf>
    <xf numFmtId="170" fontId="8" fillId="0" borderId="46" xfId="64" applyNumberFormat="1" applyFont="1" applyBorder="1" applyAlignment="1">
      <alignment horizontal="right" vertical="center"/>
      <protection/>
    </xf>
    <xf numFmtId="169" fontId="8" fillId="0" borderId="51" xfId="64" applyNumberFormat="1" applyFont="1" applyBorder="1" applyAlignment="1">
      <alignment horizontal="right" vertical="center"/>
      <protection/>
    </xf>
    <xf numFmtId="164" fontId="12" fillId="0" borderId="52" xfId="64" applyFont="1" applyBorder="1" applyAlignment="1">
      <alignment horizontal="center" vertical="center"/>
      <protection/>
    </xf>
    <xf numFmtId="164" fontId="8" fillId="0" borderId="53" xfId="64" applyFont="1" applyBorder="1" applyAlignment="1">
      <alignment horizontal="left" vertical="center"/>
      <protection/>
    </xf>
    <xf numFmtId="164" fontId="8" fillId="0" borderId="54" xfId="64" applyFont="1" applyBorder="1" applyAlignment="1">
      <alignment horizontal="left" vertical="center"/>
      <protection/>
    </xf>
    <xf numFmtId="172" fontId="8" fillId="0" borderId="55" xfId="64" applyNumberFormat="1" applyFont="1" applyBorder="1" applyAlignment="1">
      <alignment horizontal="right" vertical="center"/>
      <protection/>
    </xf>
    <xf numFmtId="164" fontId="8" fillId="0" borderId="56" xfId="64" applyFont="1" applyBorder="1" applyAlignment="1">
      <alignment horizontal="left" vertical="center"/>
      <protection/>
    </xf>
    <xf numFmtId="164" fontId="8" fillId="0" borderId="48" xfId="64" applyFont="1" applyBorder="1" applyAlignment="1">
      <alignment horizontal="center" vertical="center"/>
      <protection/>
    </xf>
    <xf numFmtId="164" fontId="8" fillId="0" borderId="57" xfId="64" applyFont="1" applyBorder="1" applyAlignment="1">
      <alignment horizontal="center" vertical="center"/>
      <protection/>
    </xf>
    <xf numFmtId="164" fontId="8" fillId="0" borderId="58" xfId="64" applyFont="1" applyBorder="1" applyAlignment="1">
      <alignment horizontal="left" vertical="center"/>
      <protection/>
    </xf>
    <xf numFmtId="164" fontId="8" fillId="0" borderId="0" xfId="0" applyFont="1" applyAlignment="1" applyProtection="1">
      <alignment/>
      <protection/>
    </xf>
    <xf numFmtId="170" fontId="8" fillId="0" borderId="0" xfId="0" applyNumberFormat="1" applyFont="1" applyAlignment="1" applyProtection="1">
      <alignment/>
      <protection/>
    </xf>
    <xf numFmtId="173" fontId="8" fillId="0" borderId="0" xfId="0" applyNumberFormat="1" applyFont="1" applyAlignment="1" applyProtection="1">
      <alignment/>
      <protection/>
    </xf>
    <xf numFmtId="174" fontId="8" fillId="0" borderId="0" xfId="0" applyNumberFormat="1" applyFont="1" applyAlignment="1" applyProtection="1">
      <alignment/>
      <protection/>
    </xf>
    <xf numFmtId="164" fontId="12" fillId="0" borderId="0" xfId="0" applyFont="1" applyAlignment="1" applyProtection="1">
      <alignment/>
      <protection/>
    </xf>
    <xf numFmtId="164" fontId="9" fillId="0" borderId="0" xfId="0" applyFont="1" applyAlignment="1" applyProtection="1">
      <alignment/>
      <protection/>
    </xf>
    <xf numFmtId="164" fontId="8" fillId="0" borderId="59" xfId="0" applyFont="1" applyBorder="1" applyAlignment="1" applyProtection="1">
      <alignment horizontal="center"/>
      <protection/>
    </xf>
    <xf numFmtId="164" fontId="8" fillId="0" borderId="60" xfId="0" applyFont="1" applyBorder="1" applyAlignment="1" applyProtection="1">
      <alignment horizontal="center"/>
      <protection/>
    </xf>
    <xf numFmtId="164" fontId="8" fillId="0" borderId="61" xfId="0" applyFont="1" applyBorder="1" applyAlignment="1" applyProtection="1">
      <alignment horizontal="center"/>
      <protection/>
    </xf>
    <xf numFmtId="164" fontId="8" fillId="0" borderId="0" xfId="0" applyFont="1" applyAlignment="1" applyProtection="1">
      <alignment horizontal="center"/>
      <protection/>
    </xf>
    <xf numFmtId="164" fontId="8" fillId="0" borderId="0" xfId="0" applyFont="1" applyAlignment="1" applyProtection="1">
      <alignment horizontal="right" vertical="top"/>
      <protection/>
    </xf>
    <xf numFmtId="168" fontId="8" fillId="0" borderId="0" xfId="0" applyNumberFormat="1" applyFont="1" applyAlignment="1" applyProtection="1">
      <alignment horizontal="center" vertical="top"/>
      <protection/>
    </xf>
    <xf numFmtId="168" fontId="8" fillId="0" borderId="0" xfId="0" applyNumberFormat="1" applyFont="1" applyAlignment="1" applyProtection="1">
      <alignment vertical="top"/>
      <protection/>
    </xf>
    <xf numFmtId="168" fontId="8" fillId="0" borderId="0" xfId="0" applyNumberFormat="1" applyFont="1" applyAlignment="1" applyProtection="1">
      <alignment horizontal="left" vertical="top" wrapText="1"/>
      <protection/>
    </xf>
    <xf numFmtId="174" fontId="8" fillId="0" borderId="0" xfId="0" applyNumberFormat="1" applyFont="1" applyAlignment="1" applyProtection="1">
      <alignment vertical="top"/>
      <protection/>
    </xf>
    <xf numFmtId="164" fontId="8" fillId="0" borderId="0" xfId="0" applyFont="1" applyAlignment="1" applyProtection="1">
      <alignment vertical="top"/>
      <protection/>
    </xf>
    <xf numFmtId="170" fontId="8" fillId="0" borderId="0" xfId="0" applyNumberFormat="1" applyFont="1" applyAlignment="1" applyProtection="1">
      <alignment vertical="top"/>
      <protection/>
    </xf>
    <xf numFmtId="173" fontId="8" fillId="0" borderId="0" xfId="0" applyNumberFormat="1" applyFont="1" applyAlignment="1" applyProtection="1">
      <alignment vertical="top"/>
      <protection/>
    </xf>
    <xf numFmtId="164" fontId="8" fillId="0" borderId="0" xfId="0" applyFont="1" applyAlignment="1" applyProtection="1">
      <alignment horizontal="center" vertical="top"/>
      <protection/>
    </xf>
    <xf numFmtId="175" fontId="8" fillId="0" borderId="0" xfId="0" applyNumberFormat="1" applyFont="1" applyAlignment="1" applyProtection="1">
      <alignment vertical="top"/>
      <protection/>
    </xf>
    <xf numFmtId="168" fontId="10" fillId="0" borderId="0" xfId="63" applyNumberFormat="1" applyFont="1">
      <alignment/>
      <protection/>
    </xf>
    <xf numFmtId="168" fontId="8" fillId="0" borderId="0" xfId="0" applyNumberFormat="1" applyFont="1" applyAlignment="1" applyProtection="1">
      <alignment/>
      <protection/>
    </xf>
    <xf numFmtId="168" fontId="8" fillId="0" borderId="0" xfId="0" applyNumberFormat="1" applyFont="1" applyAlignment="1" applyProtection="1">
      <alignment horizontal="center"/>
      <protection/>
    </xf>
    <xf numFmtId="168" fontId="8" fillId="0" borderId="0" xfId="0" applyNumberFormat="1" applyFont="1" applyAlignment="1" applyProtection="1">
      <alignment/>
      <protection/>
    </xf>
    <xf numFmtId="164" fontId="8" fillId="0" borderId="62" xfId="0" applyFont="1" applyBorder="1" applyAlignment="1" applyProtection="1">
      <alignment horizontal="center"/>
      <protection/>
    </xf>
    <xf numFmtId="164" fontId="8" fillId="0" borderId="63" xfId="0" applyNumberFormat="1" applyFont="1" applyBorder="1" applyAlignment="1" applyProtection="1">
      <alignment horizontal="center"/>
      <protection/>
    </xf>
    <xf numFmtId="164" fontId="8" fillId="0" borderId="64" xfId="0" applyNumberFormat="1" applyFont="1" applyBorder="1" applyAlignment="1" applyProtection="1">
      <alignment horizontal="center"/>
      <protection/>
    </xf>
    <xf numFmtId="164" fontId="8" fillId="0" borderId="65" xfId="0" applyNumberFormat="1" applyFont="1" applyBorder="1" applyAlignment="1" applyProtection="1">
      <alignment horizontal="center"/>
      <protection/>
    </xf>
    <xf numFmtId="164" fontId="13" fillId="0" borderId="0" xfId="0" applyFont="1" applyAlignment="1" applyProtection="1">
      <alignment horizontal="center"/>
      <protection locked="0"/>
    </xf>
    <xf numFmtId="168" fontId="8" fillId="0" borderId="0" xfId="0" applyNumberFormat="1" applyFont="1" applyAlignment="1" applyProtection="1">
      <alignment horizontal="left"/>
      <protection/>
    </xf>
    <xf numFmtId="164" fontId="8" fillId="0" borderId="61" xfId="0" applyFont="1" applyBorder="1" applyAlignment="1" applyProtection="1">
      <alignment horizontal="center" vertical="center"/>
      <protection/>
    </xf>
    <xf numFmtId="164" fontId="8" fillId="0" borderId="66" xfId="0" applyFont="1" applyBorder="1" applyAlignment="1" applyProtection="1">
      <alignment horizontal="center"/>
      <protection/>
    </xf>
    <xf numFmtId="164" fontId="8" fillId="0" borderId="67" xfId="0" applyNumberFormat="1" applyFont="1" applyBorder="1" applyAlignment="1" applyProtection="1">
      <alignment horizontal="center"/>
      <protection/>
    </xf>
    <xf numFmtId="164" fontId="8" fillId="0" borderId="68" xfId="0" applyNumberFormat="1" applyFont="1" applyBorder="1" applyAlignment="1" applyProtection="1">
      <alignment horizontal="center"/>
      <protection/>
    </xf>
    <xf numFmtId="164" fontId="8" fillId="0" borderId="69" xfId="0" applyNumberFormat="1" applyFont="1" applyBorder="1" applyAlignment="1" applyProtection="1">
      <alignment horizontal="center"/>
      <protection/>
    </xf>
    <xf numFmtId="168" fontId="12" fillId="0" borderId="0" xfId="0" applyNumberFormat="1" applyFont="1" applyAlignment="1" applyProtection="1">
      <alignment vertical="top"/>
      <protection/>
    </xf>
    <xf numFmtId="168" fontId="13" fillId="0" borderId="0" xfId="0" applyNumberFormat="1" applyFont="1" applyAlignment="1" applyProtection="1">
      <alignment horizontal="left" vertical="top" wrapText="1"/>
      <protection/>
    </xf>
    <xf numFmtId="174" fontId="13" fillId="0" borderId="0" xfId="0" applyNumberFormat="1" applyFont="1" applyAlignment="1" applyProtection="1">
      <alignment vertical="top"/>
      <protection/>
    </xf>
    <xf numFmtId="164" fontId="13" fillId="0" borderId="0" xfId="0" applyFont="1" applyAlignment="1" applyProtection="1">
      <alignment vertical="top"/>
      <protection/>
    </xf>
    <xf numFmtId="170" fontId="13" fillId="0" borderId="0" xfId="0" applyNumberFormat="1" applyFont="1" applyAlignment="1" applyProtection="1">
      <alignment vertical="top"/>
      <protection/>
    </xf>
    <xf numFmtId="173" fontId="13" fillId="0" borderId="0" xfId="0" applyNumberFormat="1" applyFont="1" applyAlignment="1" applyProtection="1">
      <alignment vertical="top"/>
      <protection/>
    </xf>
    <xf numFmtId="164" fontId="13" fillId="0" borderId="0" xfId="0" applyFont="1" applyAlignment="1" applyProtection="1">
      <alignment horizontal="center" vertical="top"/>
      <protection/>
    </xf>
    <xf numFmtId="175" fontId="13" fillId="0" borderId="0" xfId="0" applyNumberFormat="1" applyFont="1" applyAlignment="1" applyProtection="1">
      <alignment vertical="top"/>
      <protection/>
    </xf>
    <xf numFmtId="168" fontId="8" fillId="0" borderId="0" xfId="0" applyNumberFormat="1" applyFont="1" applyAlignment="1" applyProtection="1">
      <alignment horizontal="right" vertical="top" wrapText="1"/>
      <protection/>
    </xf>
    <xf numFmtId="170" fontId="12" fillId="0" borderId="0" xfId="0" applyNumberFormat="1" applyFont="1" applyAlignment="1" applyProtection="1">
      <alignment vertical="top"/>
      <protection/>
    </xf>
    <xf numFmtId="173" fontId="12" fillId="0" borderId="0" xfId="0" applyNumberFormat="1" applyFont="1" applyAlignment="1" applyProtection="1">
      <alignment vertical="top"/>
      <protection/>
    </xf>
    <xf numFmtId="174" fontId="12" fillId="0" borderId="0" xfId="0" applyNumberFormat="1" applyFont="1" applyAlignment="1" applyProtection="1">
      <alignment vertical="top"/>
      <protection/>
    </xf>
    <xf numFmtId="168" fontId="12" fillId="0" borderId="0" xfId="0" applyNumberFormat="1" applyFont="1" applyAlignment="1" applyProtection="1">
      <alignment horizontal="left" vertical="top" wrapText="1"/>
      <protection/>
    </xf>
    <xf numFmtId="168" fontId="8" fillId="0" borderId="0" xfId="0" applyNumberFormat="1" applyFont="1" applyAlignment="1" applyProtection="1">
      <alignment horizontal="left"/>
      <protection locked="0"/>
    </xf>
    <xf numFmtId="174" fontId="8" fillId="0" borderId="0" xfId="0" applyNumberFormat="1" applyFont="1" applyAlignment="1" applyProtection="1">
      <alignment horizontal="right"/>
      <protection locked="0"/>
    </xf>
    <xf numFmtId="164" fontId="12" fillId="0" borderId="0" xfId="0" applyFont="1" applyAlignment="1" applyProtection="1">
      <alignment/>
      <protection locked="0"/>
    </xf>
    <xf numFmtId="164" fontId="8" fillId="0" borderId="0" xfId="0" applyFont="1" applyAlignment="1" applyProtection="1">
      <alignment/>
      <protection locked="0"/>
    </xf>
    <xf numFmtId="164" fontId="12" fillId="0" borderId="0" xfId="0" applyFont="1" applyAlignment="1" applyProtection="1">
      <alignment horizontal="right"/>
      <protection locked="0"/>
    </xf>
    <xf numFmtId="168" fontId="8" fillId="0" borderId="0" xfId="0" applyNumberFormat="1" applyFont="1" applyAlignment="1" applyProtection="1">
      <alignment horizontal="center"/>
      <protection locked="0"/>
    </xf>
    <xf numFmtId="168" fontId="8" fillId="0" borderId="0" xfId="0" applyNumberFormat="1" applyFont="1" applyAlignment="1" applyProtection="1">
      <alignment/>
      <protection locked="0"/>
    </xf>
    <xf numFmtId="174" fontId="8" fillId="0" borderId="0" xfId="0" applyNumberFormat="1" applyFont="1" applyAlignment="1" applyProtection="1">
      <alignment/>
      <protection locked="0"/>
    </xf>
    <xf numFmtId="164" fontId="8" fillId="0" borderId="59" xfId="0" applyFont="1" applyBorder="1" applyAlignment="1" applyProtection="1">
      <alignment horizontal="left"/>
      <protection locked="0"/>
    </xf>
    <xf numFmtId="164" fontId="8" fillId="0" borderId="70" xfId="0" applyNumberFormat="1" applyFont="1" applyBorder="1" applyAlignment="1" applyProtection="1">
      <alignment horizontal="center"/>
      <protection locked="0"/>
    </xf>
    <xf numFmtId="164" fontId="8" fillId="0" borderId="61" xfId="0" applyFont="1" applyBorder="1" applyAlignment="1" applyProtection="1">
      <alignment horizontal="left"/>
      <protection locked="0"/>
    </xf>
    <xf numFmtId="164" fontId="8" fillId="0" borderId="61" xfId="0" applyFont="1" applyBorder="1" applyAlignment="1" applyProtection="1">
      <alignment horizontal="left" vertical="center"/>
      <protection locked="0"/>
    </xf>
    <xf numFmtId="164" fontId="8" fillId="0" borderId="66" xfId="0" applyNumberFormat="1" applyFont="1" applyBorder="1" applyAlignment="1" applyProtection="1">
      <alignment horizontal="center"/>
      <protection locked="0"/>
    </xf>
  </cellXfs>
  <cellStyles count="5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1 000 Sk" xfId="20"/>
    <cellStyle name="1 000,-  Sk" xfId="21"/>
    <cellStyle name="1 000,- Kč" xfId="22"/>
    <cellStyle name="1 000,- Sk" xfId="23"/>
    <cellStyle name="1000 Sk_fakturuj99" xfId="24"/>
    <cellStyle name="20 % – Zvýraznění1" xfId="25"/>
    <cellStyle name="20 % – Zvýraznění2" xfId="26"/>
    <cellStyle name="20 % – Zvýraznění3" xfId="27"/>
    <cellStyle name="20 % – Zvýraznění4" xfId="28"/>
    <cellStyle name="20 % – Zvýraznění5" xfId="29"/>
    <cellStyle name="20 % – Zvýraznění6" xfId="30"/>
    <cellStyle name="20% - Accent1" xfId="31"/>
    <cellStyle name="20% - Accent2" xfId="32"/>
    <cellStyle name="20% - Accent3" xfId="33"/>
    <cellStyle name="20% - Accent4" xfId="34"/>
    <cellStyle name="20% - Accent5" xfId="35"/>
    <cellStyle name="20% - Accent6" xfId="36"/>
    <cellStyle name="40 % – Zvýraznění1" xfId="37"/>
    <cellStyle name="40 % – Zvýraznění2" xfId="38"/>
    <cellStyle name="40 % – Zvýraznění3" xfId="39"/>
    <cellStyle name="40 % – Zvýraznění4" xfId="40"/>
    <cellStyle name="40 % – Zvýraznění5" xfId="41"/>
    <cellStyle name="40 % – Zvýraznění6" xfId="42"/>
    <cellStyle name="40% - Accent1" xfId="43"/>
    <cellStyle name="40% - Accent2" xfId="44"/>
    <cellStyle name="40% - Accent3" xfId="45"/>
    <cellStyle name="40% - Accent4" xfId="46"/>
    <cellStyle name="40% - Accent5" xfId="47"/>
    <cellStyle name="40% - Accent6" xfId="48"/>
    <cellStyle name="60 % – Zvýraznění1" xfId="49"/>
    <cellStyle name="60 % – Zvýraznění2" xfId="50"/>
    <cellStyle name="60 % – Zvýraznění3" xfId="51"/>
    <cellStyle name="60 % – Zvýraznění4" xfId="52"/>
    <cellStyle name="60 % – Zvýraznění5" xfId="53"/>
    <cellStyle name="60 % – Zvýraznění6" xfId="54"/>
    <cellStyle name="60% - Accent1" xfId="55"/>
    <cellStyle name="60% - Accent2" xfId="56"/>
    <cellStyle name="60% - Accent3" xfId="57"/>
    <cellStyle name="60% - Accent4" xfId="58"/>
    <cellStyle name="60% - Accent5" xfId="59"/>
    <cellStyle name="60% - Accent6" xfId="60"/>
    <cellStyle name="Celkem" xfId="61"/>
    <cellStyle name="data" xfId="62"/>
    <cellStyle name="normálne_KLs" xfId="63"/>
    <cellStyle name="normálne_KLv" xfId="64"/>
    <cellStyle name="Název" xfId="65"/>
    <cellStyle name="TEXT 1" xfId="66"/>
    <cellStyle name="Text upozornění" xfId="67"/>
    <cellStyle name="TEXT1" xfId="68"/>
    <cellStyle name="Title" xfId="69"/>
    <cellStyle name="Total" xfId="70"/>
    <cellStyle name="Warning Text" xfId="7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999933"/>
      <rgbColor rgb="00800080"/>
      <rgbColor rgb="00008080"/>
      <rgbColor rgb="00C0C0C0"/>
      <rgbColor rgb="00996666"/>
      <rgbColor rgb="009999FF"/>
      <rgbColor rgb="00993366"/>
      <rgbColor rgb="00FFFFC0"/>
      <rgbColor rgb="00CCFFFF"/>
      <rgbColor rgb="00660066"/>
      <rgbColor rgb="00FF8080"/>
      <rgbColor rgb="000066CC"/>
      <rgbColor rgb="00A0E0E0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A6CAF0"/>
      <rgbColor rgb="00FF99CC"/>
      <rgbColor rgb="00CC9CCC"/>
      <rgbColor rgb="00FFCC99"/>
      <rgbColor rgb="003333CC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E3436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533400</xdr:colOff>
      <xdr:row>32</xdr:row>
      <xdr:rowOff>9525</xdr:rowOff>
    </xdr:from>
    <xdr:to>
      <xdr:col>5</xdr:col>
      <xdr:colOff>533400</xdr:colOff>
      <xdr:row>40</xdr:row>
      <xdr:rowOff>228600</xdr:rowOff>
    </xdr:to>
    <xdr:sp>
      <xdr:nvSpPr>
        <xdr:cNvPr id="1" name="Line 1"/>
        <xdr:cNvSpPr>
          <a:spLocks/>
        </xdr:cNvSpPr>
      </xdr:nvSpPr>
      <xdr:spPr>
        <a:xfrm>
          <a:off x="3152775" y="7458075"/>
          <a:ext cx="0" cy="20478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D41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1" width="0.71875" style="1" customWidth="1"/>
    <col min="2" max="2" width="3.7109375" style="1" customWidth="1"/>
    <col min="3" max="3" width="6.8515625" style="1" customWidth="1"/>
    <col min="4" max="6" width="14.00390625" style="1" customWidth="1"/>
    <col min="7" max="7" width="3.8515625" style="1" customWidth="1"/>
    <col min="8" max="8" width="17.7109375" style="1" customWidth="1"/>
    <col min="9" max="9" width="8.7109375" style="1" customWidth="1"/>
    <col min="10" max="10" width="14.00390625" style="1" customWidth="1"/>
    <col min="11" max="11" width="2.28125" style="1" customWidth="1"/>
    <col min="12" max="12" width="6.8515625" style="1" customWidth="1"/>
    <col min="13" max="23" width="9.140625" style="1" customWidth="1"/>
    <col min="24" max="25" width="5.7109375" style="1" customWidth="1"/>
    <col min="26" max="26" width="6.57421875" style="1" customWidth="1"/>
    <col min="27" max="27" width="21.421875" style="1" customWidth="1"/>
    <col min="28" max="28" width="4.28125" style="1" customWidth="1"/>
    <col min="29" max="29" width="8.28125" style="1" customWidth="1"/>
    <col min="30" max="30" width="8.7109375" style="1" customWidth="1"/>
    <col min="31" max="16384" width="9.140625" style="1" customWidth="1"/>
  </cols>
  <sheetData>
    <row r="1" spans="2:30" ht="28.5" customHeight="1">
      <c r="B1" s="2" t="s">
        <v>0</v>
      </c>
      <c r="C1" s="2"/>
      <c r="D1" s="2"/>
      <c r="F1" s="3">
        <f>CONCATENATE(AA2," ",AB2," ",AC2," ",AD2)</f>
        <v>0</v>
      </c>
      <c r="G1" s="2"/>
      <c r="H1" s="2"/>
      <c r="I1" s="2"/>
      <c r="J1" s="2"/>
      <c r="Z1" s="4" t="s">
        <v>1</v>
      </c>
      <c r="AA1" s="4" t="s">
        <v>2</v>
      </c>
      <c r="AB1" s="4" t="s">
        <v>3</v>
      </c>
      <c r="AC1" s="4" t="s">
        <v>4</v>
      </c>
      <c r="AD1" s="4" t="s">
        <v>5</v>
      </c>
    </row>
    <row r="2" spans="2:30" ht="18" customHeight="1">
      <c r="B2" s="5"/>
      <c r="C2" s="6" t="s">
        <v>6</v>
      </c>
      <c r="D2" s="6"/>
      <c r="E2" s="6"/>
      <c r="F2" s="6"/>
      <c r="G2" s="7" t="s">
        <v>7</v>
      </c>
      <c r="H2" s="6"/>
      <c r="I2" s="6"/>
      <c r="J2" s="8"/>
      <c r="Z2" s="4" t="s">
        <v>8</v>
      </c>
      <c r="AA2" s="9" t="s">
        <v>9</v>
      </c>
      <c r="AB2" s="9" t="s">
        <v>10</v>
      </c>
      <c r="AC2" s="9"/>
      <c r="AD2" s="10"/>
    </row>
    <row r="3" spans="2:30" ht="18" customHeight="1">
      <c r="B3" s="11"/>
      <c r="C3" s="12"/>
      <c r="D3" s="12"/>
      <c r="E3" s="12"/>
      <c r="F3" s="12"/>
      <c r="G3" s="13" t="s">
        <v>11</v>
      </c>
      <c r="H3" s="12"/>
      <c r="I3" s="12"/>
      <c r="J3" s="14"/>
      <c r="Z3" s="4" t="s">
        <v>12</v>
      </c>
      <c r="AA3" s="9" t="s">
        <v>13</v>
      </c>
      <c r="AB3" s="9" t="s">
        <v>10</v>
      </c>
      <c r="AC3" s="9" t="s">
        <v>14</v>
      </c>
      <c r="AD3" s="10" t="s">
        <v>15</v>
      </c>
    </row>
    <row r="4" spans="2:30" ht="18" customHeight="1">
      <c r="B4" s="15"/>
      <c r="C4" s="16"/>
      <c r="D4" s="16"/>
      <c r="E4" s="16"/>
      <c r="F4" s="16"/>
      <c r="G4" s="17"/>
      <c r="H4" s="16"/>
      <c r="I4" s="16"/>
      <c r="J4" s="18"/>
      <c r="Z4" s="4" t="s">
        <v>16</v>
      </c>
      <c r="AA4" s="9" t="s">
        <v>17</v>
      </c>
      <c r="AB4" s="9" t="s">
        <v>10</v>
      </c>
      <c r="AC4" s="9"/>
      <c r="AD4" s="10"/>
    </row>
    <row r="5" spans="2:30" ht="18" customHeight="1">
      <c r="B5" s="19"/>
      <c r="C5" s="20" t="s">
        <v>18</v>
      </c>
      <c r="D5" s="20"/>
      <c r="E5" s="20" t="s">
        <v>19</v>
      </c>
      <c r="F5" s="21"/>
      <c r="G5" s="21" t="s">
        <v>20</v>
      </c>
      <c r="H5" s="20"/>
      <c r="I5" s="21" t="s">
        <v>21</v>
      </c>
      <c r="J5" s="22" t="s">
        <v>22</v>
      </c>
      <c r="Z5" s="4" t="s">
        <v>23</v>
      </c>
      <c r="AA5" s="9" t="s">
        <v>13</v>
      </c>
      <c r="AB5" s="9" t="s">
        <v>10</v>
      </c>
      <c r="AC5" s="9" t="s">
        <v>14</v>
      </c>
      <c r="AD5" s="10" t="s">
        <v>15</v>
      </c>
    </row>
    <row r="6" spans="2:10" ht="18" customHeight="1">
      <c r="B6" s="5"/>
      <c r="C6" s="6" t="s">
        <v>24</v>
      </c>
      <c r="D6" s="6" t="s">
        <v>25</v>
      </c>
      <c r="E6" s="6"/>
      <c r="F6" s="6"/>
      <c r="G6" s="6" t="s">
        <v>26</v>
      </c>
      <c r="H6" s="6"/>
      <c r="I6" s="6"/>
      <c r="J6" s="8"/>
    </row>
    <row r="7" spans="2:10" ht="18" customHeight="1">
      <c r="B7" s="23"/>
      <c r="C7" s="24"/>
      <c r="D7" s="25"/>
      <c r="E7" s="25"/>
      <c r="F7" s="25"/>
      <c r="G7" s="25" t="s">
        <v>27</v>
      </c>
      <c r="H7" s="25"/>
      <c r="I7" s="25"/>
      <c r="J7" s="26"/>
    </row>
    <row r="8" spans="2:10" ht="18" customHeight="1">
      <c r="B8" s="11"/>
      <c r="C8" s="12" t="s">
        <v>28</v>
      </c>
      <c r="D8" s="12"/>
      <c r="E8" s="12"/>
      <c r="F8" s="12"/>
      <c r="G8" s="12" t="s">
        <v>26</v>
      </c>
      <c r="H8" s="12"/>
      <c r="I8" s="12"/>
      <c r="J8" s="14"/>
    </row>
    <row r="9" spans="2:10" ht="18" customHeight="1">
      <c r="B9" s="15"/>
      <c r="C9" s="17"/>
      <c r="D9" s="16"/>
      <c r="E9" s="16"/>
      <c r="F9" s="16"/>
      <c r="G9" s="25" t="s">
        <v>27</v>
      </c>
      <c r="H9" s="16"/>
      <c r="I9" s="16"/>
      <c r="J9" s="18"/>
    </row>
    <row r="10" spans="2:10" ht="18" customHeight="1">
      <c r="B10" s="11"/>
      <c r="C10" s="12" t="s">
        <v>29</v>
      </c>
      <c r="D10" s="12" t="s">
        <v>30</v>
      </c>
      <c r="E10" s="12"/>
      <c r="F10" s="12"/>
      <c r="G10" s="12" t="s">
        <v>26</v>
      </c>
      <c r="H10" s="12"/>
      <c r="I10" s="12"/>
      <c r="J10" s="14"/>
    </row>
    <row r="11" spans="2:10" ht="18" customHeight="1">
      <c r="B11" s="27"/>
      <c r="C11" s="28"/>
      <c r="D11" s="28"/>
      <c r="E11" s="28"/>
      <c r="F11" s="28"/>
      <c r="G11" s="28" t="s">
        <v>27</v>
      </c>
      <c r="H11" s="28"/>
      <c r="I11" s="28"/>
      <c r="J11" s="29"/>
    </row>
    <row r="12" spans="2:10" ht="18" customHeight="1">
      <c r="B12" s="30"/>
      <c r="C12" s="6"/>
      <c r="D12" s="6"/>
      <c r="E12" s="6"/>
      <c r="F12" s="31">
        <f aca="true" t="shared" si="0" ref="F12:F14">IF(B12&lt;&gt;0,ROUND($J$31/B12,0),0)</f>
        <v>0</v>
      </c>
      <c r="G12" s="7"/>
      <c r="H12" s="6"/>
      <c r="I12" s="6"/>
      <c r="J12" s="32">
        <f aca="true" t="shared" si="1" ref="J12:J14">IF(G12&lt;&gt;0,ROUND($J$31/G12,0),0)</f>
        <v>0</v>
      </c>
    </row>
    <row r="13" spans="2:10" ht="18" customHeight="1">
      <c r="B13" s="33"/>
      <c r="C13" s="25"/>
      <c r="D13" s="25"/>
      <c r="E13" s="25"/>
      <c r="F13" s="34">
        <f t="shared" si="0"/>
        <v>0</v>
      </c>
      <c r="G13" s="24"/>
      <c r="H13" s="25"/>
      <c r="I13" s="25"/>
      <c r="J13" s="35">
        <f t="shared" si="1"/>
        <v>0</v>
      </c>
    </row>
    <row r="14" spans="2:10" ht="18" customHeight="1">
      <c r="B14" s="36"/>
      <c r="C14" s="28"/>
      <c r="D14" s="28"/>
      <c r="E14" s="28"/>
      <c r="F14" s="37">
        <f t="shared" si="0"/>
        <v>0</v>
      </c>
      <c r="G14" s="38"/>
      <c r="H14" s="28"/>
      <c r="I14" s="28"/>
      <c r="J14" s="39">
        <f t="shared" si="1"/>
        <v>0</v>
      </c>
    </row>
    <row r="15" spans="2:10" ht="18" customHeight="1">
      <c r="B15" s="40" t="s">
        <v>31</v>
      </c>
      <c r="C15" s="41" t="s">
        <v>32</v>
      </c>
      <c r="D15" s="42" t="s">
        <v>33</v>
      </c>
      <c r="E15" s="42" t="s">
        <v>34</v>
      </c>
      <c r="F15" s="43" t="s">
        <v>35</v>
      </c>
      <c r="G15" s="40" t="s">
        <v>36</v>
      </c>
      <c r="H15" s="44" t="s">
        <v>37</v>
      </c>
      <c r="I15" s="45"/>
      <c r="J15" s="46"/>
    </row>
    <row r="16" spans="2:10" ht="18" customHeight="1">
      <c r="B16" s="47">
        <v>1</v>
      </c>
      <c r="C16" s="48" t="s">
        <v>38</v>
      </c>
      <c r="D16" s="49">
        <f>Prehlad!H155</f>
        <v>0</v>
      </c>
      <c r="E16" s="49">
        <f>Prehlad!I155</f>
        <v>0</v>
      </c>
      <c r="F16" s="50">
        <f aca="true" t="shared" si="2" ref="F16:F19">D16+E16</f>
        <v>0</v>
      </c>
      <c r="G16" s="47">
        <v>6</v>
      </c>
      <c r="H16" s="51" t="s">
        <v>39</v>
      </c>
      <c r="I16" s="52"/>
      <c r="J16" s="50">
        <v>0</v>
      </c>
    </row>
    <row r="17" spans="2:10" ht="18" customHeight="1">
      <c r="B17" s="53">
        <v>2</v>
      </c>
      <c r="C17" s="54" t="s">
        <v>40</v>
      </c>
      <c r="D17" s="55">
        <f>Prehlad!H175</f>
        <v>0</v>
      </c>
      <c r="E17" s="55">
        <f>Prehlad!I175</f>
        <v>0</v>
      </c>
      <c r="F17" s="50">
        <f t="shared" si="2"/>
        <v>0</v>
      </c>
      <c r="G17" s="53">
        <v>7</v>
      </c>
      <c r="H17" s="56" t="s">
        <v>41</v>
      </c>
      <c r="I17" s="12"/>
      <c r="J17" s="57">
        <v>0</v>
      </c>
    </row>
    <row r="18" spans="2:10" ht="18" customHeight="1">
      <c r="B18" s="53">
        <v>3</v>
      </c>
      <c r="C18" s="54" t="s">
        <v>42</v>
      </c>
      <c r="D18" s="55"/>
      <c r="E18" s="55"/>
      <c r="F18" s="50">
        <f t="shared" si="2"/>
        <v>0</v>
      </c>
      <c r="G18" s="53">
        <v>8</v>
      </c>
      <c r="H18" s="56" t="s">
        <v>43</v>
      </c>
      <c r="I18" s="12"/>
      <c r="J18" s="57">
        <v>0</v>
      </c>
    </row>
    <row r="19" spans="2:10" ht="18" customHeight="1">
      <c r="B19" s="53">
        <v>4</v>
      </c>
      <c r="C19" s="54" t="s">
        <v>44</v>
      </c>
      <c r="D19" s="55"/>
      <c r="E19" s="55"/>
      <c r="F19" s="58">
        <f t="shared" si="2"/>
        <v>0</v>
      </c>
      <c r="G19" s="53">
        <v>9</v>
      </c>
      <c r="H19" s="56" t="s">
        <v>45</v>
      </c>
      <c r="I19" s="12"/>
      <c r="J19" s="57">
        <v>0</v>
      </c>
    </row>
    <row r="20" spans="2:10" ht="18" customHeight="1">
      <c r="B20" s="59">
        <v>5</v>
      </c>
      <c r="C20" s="60" t="s">
        <v>46</v>
      </c>
      <c r="D20" s="61">
        <f>SUM(D16:D19)</f>
        <v>0</v>
      </c>
      <c r="E20" s="62">
        <f>SUM(E16:E19)</f>
        <v>0</v>
      </c>
      <c r="F20" s="63">
        <f>SUM(F16:F19)</f>
        <v>0</v>
      </c>
      <c r="G20" s="64">
        <v>10</v>
      </c>
      <c r="I20" s="65" t="s">
        <v>47</v>
      </c>
      <c r="J20" s="63">
        <f>SUM(J16:J19)</f>
        <v>0</v>
      </c>
    </row>
    <row r="21" spans="2:10" ht="18" customHeight="1">
      <c r="B21" s="40" t="s">
        <v>48</v>
      </c>
      <c r="C21" s="66"/>
      <c r="D21" s="45" t="s">
        <v>49</v>
      </c>
      <c r="E21" s="45"/>
      <c r="F21" s="46"/>
      <c r="G21" s="40" t="s">
        <v>50</v>
      </c>
      <c r="H21" s="44" t="s">
        <v>51</v>
      </c>
      <c r="I21" s="45"/>
      <c r="J21" s="46"/>
    </row>
    <row r="22" spans="2:10" ht="18" customHeight="1">
      <c r="B22" s="47">
        <v>11</v>
      </c>
      <c r="C22" s="51" t="s">
        <v>52</v>
      </c>
      <c r="D22" s="67" t="s">
        <v>45</v>
      </c>
      <c r="E22" s="68">
        <v>0</v>
      </c>
      <c r="F22" s="50">
        <v>0</v>
      </c>
      <c r="G22" s="53">
        <v>16</v>
      </c>
      <c r="H22" s="56" t="s">
        <v>53</v>
      </c>
      <c r="I22" s="69"/>
      <c r="J22" s="57">
        <v>0</v>
      </c>
    </row>
    <row r="23" spans="2:10" ht="18" customHeight="1">
      <c r="B23" s="53">
        <v>12</v>
      </c>
      <c r="C23" s="56" t="s">
        <v>54</v>
      </c>
      <c r="D23" s="70"/>
      <c r="E23" s="71">
        <v>0</v>
      </c>
      <c r="F23" s="57">
        <v>0</v>
      </c>
      <c r="G23" s="53">
        <v>17</v>
      </c>
      <c r="H23" s="56" t="s">
        <v>55</v>
      </c>
      <c r="I23" s="69"/>
      <c r="J23" s="57">
        <v>0</v>
      </c>
    </row>
    <row r="24" spans="2:10" ht="18" customHeight="1">
      <c r="B24" s="53">
        <v>13</v>
      </c>
      <c r="C24" s="56" t="s">
        <v>56</v>
      </c>
      <c r="D24" s="70"/>
      <c r="E24" s="71">
        <v>0</v>
      </c>
      <c r="F24" s="57">
        <v>0</v>
      </c>
      <c r="G24" s="53">
        <v>18</v>
      </c>
      <c r="H24" s="56" t="s">
        <v>57</v>
      </c>
      <c r="I24" s="69"/>
      <c r="J24" s="57">
        <v>0</v>
      </c>
    </row>
    <row r="25" spans="2:10" ht="18" customHeight="1">
      <c r="B25" s="53">
        <v>14</v>
      </c>
      <c r="C25" s="56" t="s">
        <v>45</v>
      </c>
      <c r="D25" s="70"/>
      <c r="E25" s="71">
        <v>0</v>
      </c>
      <c r="F25" s="57">
        <v>0</v>
      </c>
      <c r="G25" s="53">
        <v>19</v>
      </c>
      <c r="H25" s="56" t="s">
        <v>45</v>
      </c>
      <c r="I25" s="69"/>
      <c r="J25" s="57">
        <v>0</v>
      </c>
    </row>
    <row r="26" spans="2:10" ht="18" customHeight="1">
      <c r="B26" s="59">
        <v>15</v>
      </c>
      <c r="C26" s="72"/>
      <c r="D26" s="73"/>
      <c r="E26" s="73" t="s">
        <v>58</v>
      </c>
      <c r="F26" s="63">
        <f>SUM(F22:F25)</f>
        <v>0</v>
      </c>
      <c r="G26" s="59">
        <v>20</v>
      </c>
      <c r="H26" s="72"/>
      <c r="I26" s="73" t="s">
        <v>59</v>
      </c>
      <c r="J26" s="63">
        <f>SUM(J22:J25)</f>
        <v>0</v>
      </c>
    </row>
    <row r="27" spans="2:10" ht="18" customHeight="1">
      <c r="B27" s="74"/>
      <c r="C27" s="75" t="s">
        <v>60</v>
      </c>
      <c r="D27" s="76"/>
      <c r="E27" s="77" t="s">
        <v>61</v>
      </c>
      <c r="F27" s="78"/>
      <c r="G27" s="40" t="s">
        <v>62</v>
      </c>
      <c r="H27" s="44" t="s">
        <v>63</v>
      </c>
      <c r="I27" s="45"/>
      <c r="J27" s="46"/>
    </row>
    <row r="28" spans="2:10" ht="18" customHeight="1">
      <c r="B28" s="79"/>
      <c r="C28" s="80"/>
      <c r="D28" s="81"/>
      <c r="E28" s="82"/>
      <c r="F28" s="78"/>
      <c r="G28" s="47">
        <v>21</v>
      </c>
      <c r="H28" s="51"/>
      <c r="I28" s="83" t="s">
        <v>64</v>
      </c>
      <c r="J28" s="50">
        <f>ROUND(F20,2)+J20+F26+J26</f>
        <v>0</v>
      </c>
    </row>
    <row r="29" spans="2:10" ht="18" customHeight="1">
      <c r="B29" s="79"/>
      <c r="C29" s="81" t="s">
        <v>65</v>
      </c>
      <c r="D29" s="81"/>
      <c r="E29" s="84"/>
      <c r="F29" s="78"/>
      <c r="G29" s="53">
        <v>22</v>
      </c>
      <c r="H29" s="56" t="s">
        <v>66</v>
      </c>
      <c r="I29" s="85">
        <f>J28-I30</f>
        <v>0</v>
      </c>
      <c r="J29" s="57">
        <f>ROUND((I29*20)/100,2)</f>
        <v>0</v>
      </c>
    </row>
    <row r="30" spans="2:10" ht="18" customHeight="1">
      <c r="B30" s="11"/>
      <c r="C30" s="12" t="s">
        <v>67</v>
      </c>
      <c r="D30" s="12"/>
      <c r="E30" s="84"/>
      <c r="F30" s="78"/>
      <c r="G30" s="53">
        <v>23</v>
      </c>
      <c r="H30" s="56" t="s">
        <v>68</v>
      </c>
      <c r="I30" s="85">
        <f>SUMIF(Prehlad!O11:O10000,0,Prehlad!J11:J10000)</f>
        <v>0</v>
      </c>
      <c r="J30" s="57">
        <f>ROUND((I30*0)/100,1)</f>
        <v>0</v>
      </c>
    </row>
    <row r="31" spans="2:10" ht="18" customHeight="1">
      <c r="B31" s="79"/>
      <c r="C31" s="81"/>
      <c r="D31" s="81"/>
      <c r="E31" s="84"/>
      <c r="F31" s="78"/>
      <c r="G31" s="59">
        <v>24</v>
      </c>
      <c r="H31" s="72"/>
      <c r="I31" s="73" t="s">
        <v>69</v>
      </c>
      <c r="J31" s="63">
        <f>SUM(J28:J30)</f>
        <v>0</v>
      </c>
    </row>
    <row r="32" spans="2:10" ht="18" customHeight="1">
      <c r="B32" s="74"/>
      <c r="C32" s="81"/>
      <c r="D32" s="78"/>
      <c r="E32" s="86"/>
      <c r="F32" s="78"/>
      <c r="G32" s="87" t="s">
        <v>70</v>
      </c>
      <c r="H32" s="88" t="s">
        <v>71</v>
      </c>
      <c r="I32" s="89"/>
      <c r="J32" s="90">
        <v>0</v>
      </c>
    </row>
    <row r="33" spans="2:10" ht="18" customHeight="1">
      <c r="B33" s="91"/>
      <c r="C33" s="92"/>
      <c r="D33" s="75" t="s">
        <v>72</v>
      </c>
      <c r="E33" s="92"/>
      <c r="F33" s="92"/>
      <c r="G33" s="92"/>
      <c r="H33" s="92" t="s">
        <v>73</v>
      </c>
      <c r="I33" s="92"/>
      <c r="J33" s="93"/>
    </row>
    <row r="34" spans="2:10" ht="18" customHeight="1">
      <c r="B34" s="79"/>
      <c r="C34" s="80"/>
      <c r="D34" s="81"/>
      <c r="E34" s="81"/>
      <c r="F34" s="80"/>
      <c r="G34" s="81"/>
      <c r="H34" s="81"/>
      <c r="I34" s="81"/>
      <c r="J34" s="94"/>
    </row>
    <row r="35" spans="2:10" ht="18" customHeight="1">
      <c r="B35" s="79"/>
      <c r="C35" s="81" t="s">
        <v>65</v>
      </c>
      <c r="D35" s="81"/>
      <c r="E35" s="81"/>
      <c r="F35" s="80"/>
      <c r="G35" s="81" t="s">
        <v>65</v>
      </c>
      <c r="H35" s="81"/>
      <c r="I35" s="81"/>
      <c r="J35" s="94"/>
    </row>
    <row r="36" spans="2:10" ht="18" customHeight="1">
      <c r="B36" s="11"/>
      <c r="C36" s="12" t="s">
        <v>67</v>
      </c>
      <c r="D36" s="12"/>
      <c r="E36" s="12"/>
      <c r="F36" s="13"/>
      <c r="G36" s="12" t="s">
        <v>67</v>
      </c>
      <c r="H36" s="12"/>
      <c r="I36" s="12"/>
      <c r="J36" s="14"/>
    </row>
    <row r="37" spans="2:10" ht="18" customHeight="1">
      <c r="B37" s="79"/>
      <c r="C37" s="81" t="s">
        <v>61</v>
      </c>
      <c r="D37" s="81"/>
      <c r="E37" s="81"/>
      <c r="F37" s="80"/>
      <c r="G37" s="81" t="s">
        <v>61</v>
      </c>
      <c r="H37" s="81"/>
      <c r="I37" s="81"/>
      <c r="J37" s="94"/>
    </row>
    <row r="38" spans="2:10" ht="18" customHeight="1">
      <c r="B38" s="79"/>
      <c r="C38" s="81"/>
      <c r="D38" s="81"/>
      <c r="E38" s="81"/>
      <c r="F38" s="81"/>
      <c r="G38" s="81"/>
      <c r="H38" s="81"/>
      <c r="I38" s="81"/>
      <c r="J38" s="94"/>
    </row>
    <row r="39" spans="2:10" ht="18" customHeight="1">
      <c r="B39" s="79"/>
      <c r="C39" s="81"/>
      <c r="D39" s="81"/>
      <c r="E39" s="81"/>
      <c r="F39" s="81"/>
      <c r="G39" s="81"/>
      <c r="H39" s="81"/>
      <c r="I39" s="81"/>
      <c r="J39" s="94"/>
    </row>
    <row r="40" spans="2:10" ht="18" customHeight="1">
      <c r="B40" s="79"/>
      <c r="C40" s="81"/>
      <c r="D40" s="81"/>
      <c r="E40" s="81"/>
      <c r="F40" s="81"/>
      <c r="G40" s="81"/>
      <c r="H40" s="81"/>
      <c r="I40" s="81"/>
      <c r="J40" s="94"/>
    </row>
    <row r="41" spans="2:10" ht="18" customHeight="1">
      <c r="B41" s="27"/>
      <c r="C41" s="28"/>
      <c r="D41" s="28"/>
      <c r="E41" s="28"/>
      <c r="F41" s="28"/>
      <c r="G41" s="28"/>
      <c r="H41" s="28"/>
      <c r="I41" s="28"/>
      <c r="J41" s="29"/>
    </row>
    <row r="42" ht="14.25" customHeight="1"/>
    <row r="43" ht="2.25" customHeight="1"/>
  </sheetData>
  <sheetProtection selectLockedCells="1" selectUnlockedCells="1"/>
  <printOptions horizontalCentered="1" verticalCentered="1"/>
  <pageMargins left="0.24027777777777778" right="0.2701388888888889" top="0.3541666666666667" bottom="0.43333333333333335" header="0.5118055555555555" footer="0.5118055555555555"/>
  <pageSetup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24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42.28125" style="95" customWidth="1"/>
    <col min="2" max="2" width="11.8515625" style="96" customWidth="1"/>
    <col min="3" max="3" width="11.421875" style="96" customWidth="1"/>
    <col min="4" max="4" width="11.57421875" style="96" customWidth="1"/>
    <col min="5" max="5" width="12.140625" style="97" customWidth="1"/>
    <col min="6" max="6" width="8.57421875" style="98" customWidth="1"/>
    <col min="7" max="7" width="9.140625" style="98" customWidth="1"/>
    <col min="8" max="23" width="9.140625" style="95" customWidth="1"/>
    <col min="24" max="25" width="5.7109375" style="95" customWidth="1"/>
    <col min="26" max="26" width="6.57421875" style="95" customWidth="1"/>
    <col min="27" max="27" width="24.28125" style="95" customWidth="1"/>
    <col min="28" max="28" width="4.28125" style="95" customWidth="1"/>
    <col min="29" max="29" width="8.28125" style="95" customWidth="1"/>
    <col min="30" max="30" width="8.7109375" style="95" customWidth="1"/>
    <col min="31" max="16384" width="9.140625" style="95" customWidth="1"/>
  </cols>
  <sheetData>
    <row r="1" spans="1:30" s="95" customFormat="1" ht="12.75">
      <c r="A1" s="99" t="s">
        <v>74</v>
      </c>
      <c r="B1" s="96"/>
      <c r="D1" s="96"/>
      <c r="E1" s="99" t="s">
        <v>75</v>
      </c>
      <c r="Z1" s="4" t="s">
        <v>1</v>
      </c>
      <c r="AA1" s="4" t="s">
        <v>2</v>
      </c>
      <c r="AB1" s="4" t="s">
        <v>3</v>
      </c>
      <c r="AC1" s="4" t="s">
        <v>4</v>
      </c>
      <c r="AD1" s="4" t="s">
        <v>5</v>
      </c>
    </row>
    <row r="2" spans="1:30" s="95" customFormat="1" ht="12.75">
      <c r="A2" s="99" t="s">
        <v>76</v>
      </c>
      <c r="B2" s="96"/>
      <c r="D2" s="96"/>
      <c r="E2" s="99" t="s">
        <v>77</v>
      </c>
      <c r="Z2" s="4" t="s">
        <v>8</v>
      </c>
      <c r="AA2" s="9" t="s">
        <v>78</v>
      </c>
      <c r="AB2" s="9" t="s">
        <v>10</v>
      </c>
      <c r="AC2" s="9"/>
      <c r="AD2" s="10"/>
    </row>
    <row r="3" spans="1:30" s="95" customFormat="1" ht="12.75">
      <c r="A3" s="99" t="s">
        <v>79</v>
      </c>
      <c r="B3" s="96"/>
      <c r="D3" s="96"/>
      <c r="E3" s="99" t="s">
        <v>80</v>
      </c>
      <c r="Z3" s="4" t="s">
        <v>12</v>
      </c>
      <c r="AA3" s="9" t="s">
        <v>81</v>
      </c>
      <c r="AB3" s="9" t="s">
        <v>10</v>
      </c>
      <c r="AC3" s="9" t="s">
        <v>14</v>
      </c>
      <c r="AD3" s="10" t="s">
        <v>15</v>
      </c>
    </row>
    <row r="4" spans="26:30" s="95" customFormat="1" ht="12.75">
      <c r="Z4" s="4" t="s">
        <v>16</v>
      </c>
      <c r="AA4" s="9" t="s">
        <v>82</v>
      </c>
      <c r="AB4" s="9" t="s">
        <v>10</v>
      </c>
      <c r="AC4" s="9"/>
      <c r="AD4" s="10"/>
    </row>
    <row r="5" spans="1:30" s="95" customFormat="1" ht="12.75">
      <c r="A5" s="99" t="s">
        <v>6</v>
      </c>
      <c r="Z5" s="4" t="s">
        <v>23</v>
      </c>
      <c r="AA5" s="9" t="s">
        <v>81</v>
      </c>
      <c r="AB5" s="9" t="s">
        <v>10</v>
      </c>
      <c r="AC5" s="9" t="s">
        <v>14</v>
      </c>
      <c r="AD5" s="10" t="s">
        <v>15</v>
      </c>
    </row>
    <row r="6" s="95" customFormat="1" ht="12.75">
      <c r="A6" s="99"/>
    </row>
    <row r="7" s="95" customFormat="1" ht="12.75">
      <c r="A7" s="99"/>
    </row>
    <row r="8" spans="1:7" ht="13.5">
      <c r="A8" s="95" t="s">
        <v>83</v>
      </c>
      <c r="B8" s="100">
        <f>CONCATENATE(AA2," ",AB2," ",AC2," ",AD2)</f>
        <v>0</v>
      </c>
      <c r="G8" s="95"/>
    </row>
    <row r="9" spans="1:6" s="95" customFormat="1" ht="12.75">
      <c r="A9" s="101" t="s">
        <v>84</v>
      </c>
      <c r="B9" s="101" t="s">
        <v>33</v>
      </c>
      <c r="C9" s="101" t="s">
        <v>85</v>
      </c>
      <c r="D9" s="101" t="s">
        <v>86</v>
      </c>
      <c r="E9" s="102" t="s">
        <v>87</v>
      </c>
      <c r="F9" s="102" t="s">
        <v>88</v>
      </c>
    </row>
    <row r="10" spans="1:7" ht="12.75">
      <c r="A10" s="103"/>
      <c r="B10" s="103"/>
      <c r="C10" s="103" t="s">
        <v>89</v>
      </c>
      <c r="D10" s="103"/>
      <c r="E10" s="103" t="s">
        <v>86</v>
      </c>
      <c r="F10" s="103" t="s">
        <v>86</v>
      </c>
      <c r="G10" s="104" t="s">
        <v>90</v>
      </c>
    </row>
    <row r="12" spans="1:7" ht="12.75">
      <c r="A12" s="95" t="s">
        <v>91</v>
      </c>
      <c r="B12" s="96">
        <f>Prehlad!H23</f>
        <v>0</v>
      </c>
      <c r="C12" s="96">
        <f>Prehlad!I23</f>
        <v>0</v>
      </c>
      <c r="D12" s="96">
        <f>Prehlad!J23</f>
        <v>0</v>
      </c>
      <c r="E12" s="97">
        <f>Prehlad!L23</f>
        <v>0</v>
      </c>
      <c r="F12" s="98">
        <f>Prehlad!N23</f>
        <v>0</v>
      </c>
      <c r="G12" s="98">
        <f>Prehlad!W23</f>
        <v>0</v>
      </c>
    </row>
    <row r="13" spans="1:7" ht="12.75">
      <c r="A13" s="95" t="s">
        <v>92</v>
      </c>
      <c r="B13" s="96">
        <f>Prehlad!H37</f>
        <v>0</v>
      </c>
      <c r="C13" s="96">
        <f>Prehlad!I37</f>
        <v>0</v>
      </c>
      <c r="D13" s="96">
        <f>Prehlad!J37</f>
        <v>0</v>
      </c>
      <c r="E13" s="97">
        <f>Prehlad!L37</f>
        <v>87.45650835</v>
      </c>
      <c r="F13" s="98">
        <f>Prehlad!N37</f>
        <v>0</v>
      </c>
      <c r="G13" s="98">
        <f>Prehlad!W37</f>
        <v>0</v>
      </c>
    </row>
    <row r="14" spans="1:7" ht="12.75">
      <c r="A14" s="95" t="s">
        <v>93</v>
      </c>
      <c r="B14" s="96">
        <f>Prehlad!H48</f>
        <v>0</v>
      </c>
      <c r="C14" s="96">
        <f>Prehlad!I48</f>
        <v>0</v>
      </c>
      <c r="D14" s="96">
        <f>Prehlad!J48</f>
        <v>0</v>
      </c>
      <c r="E14" s="97">
        <f>Prehlad!L48</f>
        <v>170.21128926</v>
      </c>
      <c r="F14" s="98">
        <f>Prehlad!N48</f>
        <v>0</v>
      </c>
      <c r="G14" s="98">
        <f>Prehlad!W48</f>
        <v>0</v>
      </c>
    </row>
    <row r="15" spans="1:7" ht="12.75">
      <c r="A15" s="95" t="s">
        <v>94</v>
      </c>
      <c r="B15" s="96">
        <f>Prehlad!H101</f>
        <v>0</v>
      </c>
      <c r="C15" s="96">
        <f>Prehlad!I101</f>
        <v>0</v>
      </c>
      <c r="D15" s="96">
        <f>Prehlad!J101</f>
        <v>0</v>
      </c>
      <c r="E15" s="97">
        <f>Prehlad!L101</f>
        <v>138.6184582</v>
      </c>
      <c r="F15" s="98">
        <f>Prehlad!N101</f>
        <v>0</v>
      </c>
      <c r="G15" s="98">
        <f>Prehlad!W101</f>
        <v>0</v>
      </c>
    </row>
    <row r="16" spans="1:7" ht="12.75">
      <c r="A16" s="95" t="s">
        <v>95</v>
      </c>
      <c r="B16" s="96">
        <f>Prehlad!H136</f>
        <v>0</v>
      </c>
      <c r="C16" s="96">
        <f>Prehlad!I136</f>
        <v>0</v>
      </c>
      <c r="D16" s="96">
        <f>Prehlad!J136</f>
        <v>0</v>
      </c>
      <c r="E16" s="97">
        <f>Prehlad!L136</f>
        <v>8.61977083</v>
      </c>
      <c r="F16" s="98">
        <f>Prehlad!N136</f>
        <v>0</v>
      </c>
      <c r="G16" s="98">
        <f>Prehlad!W136</f>
        <v>0</v>
      </c>
    </row>
    <row r="17" spans="1:7" ht="12.75">
      <c r="A17" s="95" t="s">
        <v>96</v>
      </c>
      <c r="B17" s="96">
        <f>Prehlad!H153</f>
        <v>0</v>
      </c>
      <c r="C17" s="96">
        <f>Prehlad!I153</f>
        <v>0</v>
      </c>
      <c r="D17" s="96">
        <f>Prehlad!J153</f>
        <v>0</v>
      </c>
      <c r="E17" s="97">
        <f>Prehlad!L153</f>
        <v>0.0533492</v>
      </c>
      <c r="F17" s="98">
        <f>Prehlad!N153</f>
        <v>1.5369199999999998</v>
      </c>
      <c r="G17" s="98">
        <f>Prehlad!W153</f>
        <v>0</v>
      </c>
    </row>
    <row r="18" spans="1:7" ht="12.75">
      <c r="A18" s="95" t="s">
        <v>97</v>
      </c>
      <c r="B18" s="96">
        <f>Prehlad!H155</f>
        <v>0</v>
      </c>
      <c r="C18" s="96">
        <f>Prehlad!I155</f>
        <v>0</v>
      </c>
      <c r="D18" s="96">
        <f>Prehlad!J155</f>
        <v>0</v>
      </c>
      <c r="E18" s="97">
        <f>Prehlad!L155</f>
        <v>404.95937583999995</v>
      </c>
      <c r="F18" s="98">
        <f>Prehlad!N155</f>
        <v>1.5369199999999998</v>
      </c>
      <c r="G18" s="98">
        <f>Prehlad!W155</f>
        <v>0</v>
      </c>
    </row>
    <row r="20" spans="1:7" ht="12.75">
      <c r="A20" s="95" t="s">
        <v>98</v>
      </c>
      <c r="B20" s="96">
        <f>Prehlad!H173</f>
        <v>0</v>
      </c>
      <c r="C20" s="96">
        <f>Prehlad!I173</f>
        <v>0</v>
      </c>
      <c r="D20" s="96">
        <f>Prehlad!J173</f>
        <v>0</v>
      </c>
      <c r="E20" s="97">
        <f>Prehlad!L173</f>
        <v>8.3</v>
      </c>
      <c r="F20" s="98">
        <f>Prehlad!N173</f>
        <v>0</v>
      </c>
      <c r="G20" s="98">
        <f>Prehlad!W173</f>
        <v>0</v>
      </c>
    </row>
    <row r="21" spans="1:7" ht="12.75">
      <c r="A21" s="95" t="s">
        <v>99</v>
      </c>
      <c r="B21" s="96">
        <f>Prehlad!H175</f>
        <v>0</v>
      </c>
      <c r="C21" s="96">
        <f>Prehlad!I175</f>
        <v>0</v>
      </c>
      <c r="D21" s="96">
        <f>Prehlad!J175</f>
        <v>0</v>
      </c>
      <c r="E21" s="97">
        <f>Prehlad!L175</f>
        <v>8.3</v>
      </c>
      <c r="F21" s="98">
        <f>Prehlad!N175</f>
        <v>0</v>
      </c>
      <c r="G21" s="98">
        <f>Prehlad!W175</f>
        <v>0</v>
      </c>
    </row>
    <row r="24" spans="1:7" ht="12.75">
      <c r="A24" s="95" t="s">
        <v>100</v>
      </c>
      <c r="B24" s="96">
        <f>Prehlad!H177</f>
        <v>0</v>
      </c>
      <c r="C24" s="96">
        <f>Prehlad!I177</f>
        <v>0</v>
      </c>
      <c r="D24" s="96">
        <f>Prehlad!J177</f>
        <v>0</v>
      </c>
      <c r="E24" s="97">
        <f>Prehlad!L177</f>
        <v>413.25937583999996</v>
      </c>
      <c r="F24" s="98">
        <f>Prehlad!N177</f>
        <v>1.5369199999999998</v>
      </c>
      <c r="G24" s="98">
        <f>Prehlad!W177</f>
        <v>0</v>
      </c>
    </row>
  </sheetData>
  <sheetProtection selectLockedCells="1" selectUnlockedCells="1"/>
  <printOptions horizontalCentered="1"/>
  <pageMargins left="0.39375" right="0.3541666666666667" top="0.6298611111111111" bottom="0.5902777777777778" header="0.5118055555555555" footer="0.3541666666666667"/>
  <pageSetup horizontalDpi="300" verticalDpi="300" orientation="portrait" paperSize="9"/>
  <headerFooter alignWithMargins="0">
    <oddFooter>&amp;R&amp;"Arial Narrow,Normálne"&amp;8Strana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D178"/>
  <sheetViews>
    <sheetView showGridLines="0" workbookViewId="0" topLeftCell="A148">
      <selection activeCell="G40" sqref="G40"/>
    </sheetView>
  </sheetViews>
  <sheetFormatPr defaultColWidth="9.140625" defaultRowHeight="12.75"/>
  <cols>
    <col min="1" max="1" width="5.140625" style="105" customWidth="1"/>
    <col min="2" max="2" width="3.7109375" style="106" customWidth="1"/>
    <col min="3" max="3" width="10.7109375" style="107" customWidth="1"/>
    <col min="4" max="4" width="35.7109375" style="108" customWidth="1"/>
    <col min="5" max="5" width="10.7109375" style="109" customWidth="1"/>
    <col min="6" max="6" width="5.28125" style="110" customWidth="1"/>
    <col min="7" max="7" width="8.7109375" style="111" customWidth="1"/>
    <col min="8" max="9" width="9.7109375" style="111" hidden="1" customWidth="1"/>
    <col min="10" max="10" width="8.7109375" style="111" customWidth="1"/>
    <col min="11" max="11" width="7.421875" style="112" hidden="1" customWidth="1"/>
    <col min="12" max="12" width="8.28125" style="112" hidden="1" customWidth="1"/>
    <col min="13" max="13" width="9.140625" style="109" hidden="1" customWidth="1"/>
    <col min="14" max="14" width="7.00390625" style="109" hidden="1" customWidth="1"/>
    <col min="15" max="15" width="3.57421875" style="110" hidden="1" customWidth="1"/>
    <col min="16" max="16" width="12.7109375" style="110" hidden="1" customWidth="1"/>
    <col min="17" max="19" width="13.28125" style="109" hidden="1" customWidth="1"/>
    <col min="20" max="20" width="10.57421875" style="113" hidden="1" customWidth="1"/>
    <col min="21" max="21" width="10.28125" style="113" hidden="1" customWidth="1"/>
    <col min="22" max="22" width="5.7109375" style="113" hidden="1" customWidth="1"/>
    <col min="23" max="23" width="9.140625" style="114" customWidth="1"/>
    <col min="24" max="25" width="5.7109375" style="110" customWidth="1"/>
    <col min="26" max="26" width="7.57421875" style="110" customWidth="1"/>
    <col min="27" max="27" width="24.8515625" style="110" customWidth="1"/>
    <col min="28" max="28" width="4.28125" style="110" customWidth="1"/>
    <col min="29" max="29" width="8.28125" style="110" customWidth="1"/>
    <col min="30" max="30" width="8.7109375" style="110" customWidth="1"/>
    <col min="31" max="34" width="9.140625" style="110" customWidth="1"/>
    <col min="35" max="16384" width="9.140625" style="95" customWidth="1"/>
  </cols>
  <sheetData>
    <row r="1" spans="1:30" s="95" customFormat="1" ht="12.75">
      <c r="A1" s="99" t="s">
        <v>74</v>
      </c>
      <c r="E1" s="99" t="s">
        <v>75</v>
      </c>
      <c r="G1" s="96"/>
      <c r="J1" s="96"/>
      <c r="K1" s="97"/>
      <c r="Q1" s="98"/>
      <c r="R1" s="98"/>
      <c r="S1" s="98"/>
      <c r="Z1" s="4" t="s">
        <v>1</v>
      </c>
      <c r="AA1" s="115" t="s">
        <v>2</v>
      </c>
      <c r="AB1" s="4" t="s">
        <v>3</v>
      </c>
      <c r="AC1" s="4" t="s">
        <v>4</v>
      </c>
      <c r="AD1" s="4" t="s">
        <v>5</v>
      </c>
    </row>
    <row r="2" spans="1:30" s="95" customFormat="1" ht="12.75">
      <c r="A2" s="99" t="s">
        <v>76</v>
      </c>
      <c r="E2" s="99" t="s">
        <v>77</v>
      </c>
      <c r="G2" s="96"/>
      <c r="H2" s="116"/>
      <c r="J2" s="96"/>
      <c r="K2" s="97"/>
      <c r="Q2" s="98"/>
      <c r="R2" s="98"/>
      <c r="S2" s="98"/>
      <c r="Z2" s="4" t="s">
        <v>8</v>
      </c>
      <c r="AA2" s="9" t="s">
        <v>101</v>
      </c>
      <c r="AB2" s="9" t="s">
        <v>10</v>
      </c>
      <c r="AC2" s="9"/>
      <c r="AD2" s="10"/>
    </row>
    <row r="3" spans="1:30" s="95" customFormat="1" ht="12.75">
      <c r="A3" s="99" t="s">
        <v>79</v>
      </c>
      <c r="E3" s="99" t="s">
        <v>80</v>
      </c>
      <c r="G3" s="96"/>
      <c r="J3" s="96"/>
      <c r="K3" s="97"/>
      <c r="Q3" s="98"/>
      <c r="R3" s="98"/>
      <c r="S3" s="98"/>
      <c r="Z3" s="4" t="s">
        <v>12</v>
      </c>
      <c r="AA3" s="9" t="s">
        <v>102</v>
      </c>
      <c r="AB3" s="9" t="s">
        <v>10</v>
      </c>
      <c r="AC3" s="9" t="s">
        <v>14</v>
      </c>
      <c r="AD3" s="10" t="s">
        <v>15</v>
      </c>
    </row>
    <row r="4" spans="17:30" s="95" customFormat="1" ht="12.75">
      <c r="Q4" s="98"/>
      <c r="R4" s="98"/>
      <c r="S4" s="98"/>
      <c r="Z4" s="4" t="s">
        <v>16</v>
      </c>
      <c r="AA4" s="9" t="s">
        <v>103</v>
      </c>
      <c r="AB4" s="9" t="s">
        <v>10</v>
      </c>
      <c r="AC4" s="9"/>
      <c r="AD4" s="10"/>
    </row>
    <row r="5" spans="1:30" s="95" customFormat="1" ht="12.75">
      <c r="A5" s="99" t="s">
        <v>6</v>
      </c>
      <c r="Q5" s="98"/>
      <c r="R5" s="98"/>
      <c r="S5" s="98"/>
      <c r="Z5" s="4" t="s">
        <v>23</v>
      </c>
      <c r="AA5" s="9" t="s">
        <v>102</v>
      </c>
      <c r="AB5" s="9" t="s">
        <v>10</v>
      </c>
      <c r="AC5" s="9" t="s">
        <v>14</v>
      </c>
      <c r="AD5" s="10" t="s">
        <v>15</v>
      </c>
    </row>
    <row r="6" spans="1:19" s="95" customFormat="1" ht="12.75">
      <c r="A6" s="99"/>
      <c r="Q6" s="98"/>
      <c r="R6" s="98"/>
      <c r="S6" s="98"/>
    </row>
    <row r="7" spans="1:19" s="95" customFormat="1" ht="12.75">
      <c r="A7" s="99"/>
      <c r="Q7" s="98"/>
      <c r="R7" s="98"/>
      <c r="S7" s="98"/>
    </row>
    <row r="8" spans="1:19" s="95" customFormat="1" ht="14.25">
      <c r="A8" s="95" t="s">
        <v>83</v>
      </c>
      <c r="B8" s="117"/>
      <c r="C8" s="118"/>
      <c r="D8" s="100">
        <f>CONCATENATE(AA2," ",AB2," ",AC2," ",AD2)</f>
        <v>0</v>
      </c>
      <c r="E8" s="98"/>
      <c r="G8" s="96"/>
      <c r="H8" s="96"/>
      <c r="I8" s="96"/>
      <c r="J8" s="96"/>
      <c r="K8" s="97"/>
      <c r="L8" s="97"/>
      <c r="M8" s="98"/>
      <c r="N8" s="98"/>
      <c r="Q8" s="98"/>
      <c r="R8" s="98"/>
      <c r="S8" s="98"/>
    </row>
    <row r="9" spans="1:28" s="95" customFormat="1" ht="13.5">
      <c r="A9" s="101" t="s">
        <v>104</v>
      </c>
      <c r="B9" s="101" t="s">
        <v>105</v>
      </c>
      <c r="C9" s="101" t="s">
        <v>106</v>
      </c>
      <c r="D9" s="101" t="s">
        <v>107</v>
      </c>
      <c r="E9" s="101" t="s">
        <v>108</v>
      </c>
      <c r="F9" s="101" t="s">
        <v>109</v>
      </c>
      <c r="G9" s="101" t="s">
        <v>110</v>
      </c>
      <c r="H9" s="101" t="s">
        <v>33</v>
      </c>
      <c r="I9" s="101" t="s">
        <v>85</v>
      </c>
      <c r="J9" s="101" t="s">
        <v>86</v>
      </c>
      <c r="K9" s="102" t="s">
        <v>87</v>
      </c>
      <c r="L9" s="102"/>
      <c r="M9" s="119" t="s">
        <v>88</v>
      </c>
      <c r="N9" s="119"/>
      <c r="O9" s="101" t="s">
        <v>111</v>
      </c>
      <c r="P9" s="120" t="s">
        <v>112</v>
      </c>
      <c r="Q9" s="121" t="s">
        <v>108</v>
      </c>
      <c r="R9" s="121" t="s">
        <v>108</v>
      </c>
      <c r="S9" s="122" t="s">
        <v>108</v>
      </c>
      <c r="T9" s="123" t="s">
        <v>113</v>
      </c>
      <c r="U9" s="123" t="s">
        <v>114</v>
      </c>
      <c r="V9" s="123" t="s">
        <v>115</v>
      </c>
      <c r="W9" s="104" t="s">
        <v>90</v>
      </c>
      <c r="X9" s="104" t="s">
        <v>116</v>
      </c>
      <c r="Y9" s="104" t="s">
        <v>117</v>
      </c>
      <c r="Z9" s="124" t="s">
        <v>118</v>
      </c>
      <c r="AA9" s="124" t="s">
        <v>119</v>
      </c>
      <c r="AB9" s="95" t="s">
        <v>115</v>
      </c>
    </row>
    <row r="10" spans="1:28" s="95" customFormat="1" ht="13.5">
      <c r="A10" s="103" t="s">
        <v>120</v>
      </c>
      <c r="B10" s="103" t="s">
        <v>121</v>
      </c>
      <c r="C10" s="125"/>
      <c r="D10" s="103" t="s">
        <v>122</v>
      </c>
      <c r="E10" s="103" t="s">
        <v>123</v>
      </c>
      <c r="F10" s="103" t="s">
        <v>124</v>
      </c>
      <c r="G10" s="103" t="s">
        <v>125</v>
      </c>
      <c r="H10" s="103" t="s">
        <v>126</v>
      </c>
      <c r="I10" s="103" t="s">
        <v>89</v>
      </c>
      <c r="J10" s="103"/>
      <c r="K10" s="103" t="s">
        <v>110</v>
      </c>
      <c r="L10" s="103" t="s">
        <v>86</v>
      </c>
      <c r="M10" s="126" t="s">
        <v>110</v>
      </c>
      <c r="N10" s="103" t="s">
        <v>86</v>
      </c>
      <c r="O10" s="103" t="s">
        <v>127</v>
      </c>
      <c r="P10" s="127"/>
      <c r="Q10" s="128" t="s">
        <v>128</v>
      </c>
      <c r="R10" s="128" t="s">
        <v>129</v>
      </c>
      <c r="S10" s="129" t="s">
        <v>130</v>
      </c>
      <c r="T10" s="123" t="s">
        <v>131</v>
      </c>
      <c r="U10" s="123" t="s">
        <v>132</v>
      </c>
      <c r="V10" s="123" t="s">
        <v>133</v>
      </c>
      <c r="W10" s="104"/>
      <c r="Z10" s="124" t="s">
        <v>134</v>
      </c>
      <c r="AA10" s="124" t="s">
        <v>120</v>
      </c>
      <c r="AB10" s="95" t="s">
        <v>135</v>
      </c>
    </row>
    <row r="11" ht="13.5"/>
    <row r="12" ht="12.75">
      <c r="B12" s="130" t="s">
        <v>136</v>
      </c>
    </row>
    <row r="13" ht="12.75">
      <c r="B13" s="107" t="s">
        <v>91</v>
      </c>
    </row>
    <row r="14" spans="1:28" ht="20.25">
      <c r="A14" s="105">
        <v>1</v>
      </c>
      <c r="B14" s="106" t="s">
        <v>137</v>
      </c>
      <c r="C14" s="107" t="s">
        <v>138</v>
      </c>
      <c r="D14" s="108" t="s">
        <v>139</v>
      </c>
      <c r="E14" s="109">
        <v>29.713</v>
      </c>
      <c r="F14" s="110" t="s">
        <v>140</v>
      </c>
      <c r="H14" s="111">
        <f>ROUND(E14*G14,2)</f>
        <v>0</v>
      </c>
      <c r="J14" s="111">
        <f>ROUND(E14*G14,2)</f>
        <v>0</v>
      </c>
      <c r="O14" s="110">
        <v>20</v>
      </c>
      <c r="P14" s="110" t="s">
        <v>141</v>
      </c>
      <c r="V14" s="113" t="s">
        <v>62</v>
      </c>
      <c r="AB14" s="110">
        <v>1</v>
      </c>
    </row>
    <row r="15" spans="4:24" ht="12.75">
      <c r="D15" s="131" t="s">
        <v>142</v>
      </c>
      <c r="E15" s="132"/>
      <c r="F15" s="133"/>
      <c r="G15" s="134"/>
      <c r="H15" s="134"/>
      <c r="I15" s="134"/>
      <c r="J15" s="134"/>
      <c r="K15" s="135"/>
      <c r="L15" s="135"/>
      <c r="M15" s="132"/>
      <c r="N15" s="132"/>
      <c r="O15" s="133"/>
      <c r="P15" s="133"/>
      <c r="Q15" s="132"/>
      <c r="R15" s="132"/>
      <c r="S15" s="132"/>
      <c r="T15" s="136"/>
      <c r="U15" s="136"/>
      <c r="V15" s="136" t="s">
        <v>143</v>
      </c>
      <c r="W15" s="137"/>
      <c r="X15" s="133"/>
    </row>
    <row r="16" spans="4:24" ht="12.75">
      <c r="D16" s="131" t="s">
        <v>144</v>
      </c>
      <c r="E16" s="132"/>
      <c r="F16" s="133"/>
      <c r="G16" s="134"/>
      <c r="H16" s="134"/>
      <c r="I16" s="134"/>
      <c r="J16" s="134"/>
      <c r="K16" s="135"/>
      <c r="L16" s="135"/>
      <c r="M16" s="132"/>
      <c r="N16" s="132"/>
      <c r="O16" s="133"/>
      <c r="P16" s="133"/>
      <c r="Q16" s="132"/>
      <c r="R16" s="132"/>
      <c r="S16" s="132"/>
      <c r="T16" s="136"/>
      <c r="U16" s="136"/>
      <c r="V16" s="136" t="s">
        <v>143</v>
      </c>
      <c r="W16" s="137"/>
      <c r="X16" s="133"/>
    </row>
    <row r="17" spans="1:28" ht="12.75">
      <c r="A17" s="105">
        <v>2</v>
      </c>
      <c r="B17" s="106" t="s">
        <v>145</v>
      </c>
      <c r="C17" s="107" t="s">
        <v>146</v>
      </c>
      <c r="D17" s="108" t="s">
        <v>147</v>
      </c>
      <c r="E17" s="109">
        <v>1.921</v>
      </c>
      <c r="F17" s="110" t="s">
        <v>140</v>
      </c>
      <c r="H17" s="111">
        <f>ROUND(E17*G17,2)</f>
        <v>0</v>
      </c>
      <c r="J17" s="111">
        <f>ROUND(E17*G17,2)</f>
        <v>0</v>
      </c>
      <c r="O17" s="110">
        <v>20</v>
      </c>
      <c r="P17" s="110" t="s">
        <v>141</v>
      </c>
      <c r="V17" s="113" t="s">
        <v>62</v>
      </c>
      <c r="AB17" s="110">
        <v>1</v>
      </c>
    </row>
    <row r="18" spans="4:24" ht="12.75">
      <c r="D18" s="131" t="s">
        <v>148</v>
      </c>
      <c r="E18" s="132"/>
      <c r="F18" s="133"/>
      <c r="G18" s="134"/>
      <c r="H18" s="134"/>
      <c r="I18" s="134"/>
      <c r="J18" s="134"/>
      <c r="K18" s="135"/>
      <c r="L18" s="135"/>
      <c r="M18" s="132"/>
      <c r="N18" s="132"/>
      <c r="O18" s="133"/>
      <c r="P18" s="133"/>
      <c r="Q18" s="132"/>
      <c r="R18" s="132"/>
      <c r="S18" s="132"/>
      <c r="T18" s="136"/>
      <c r="U18" s="136"/>
      <c r="V18" s="136" t="s">
        <v>143</v>
      </c>
      <c r="W18" s="137"/>
      <c r="X18" s="133"/>
    </row>
    <row r="19" spans="1:28" ht="12.75">
      <c r="A19" s="105">
        <v>3</v>
      </c>
      <c r="B19" s="106" t="s">
        <v>145</v>
      </c>
      <c r="C19" s="107" t="s">
        <v>149</v>
      </c>
      <c r="D19" s="108" t="s">
        <v>150</v>
      </c>
      <c r="E19" s="132"/>
      <c r="F19" s="110" t="s">
        <v>140</v>
      </c>
      <c r="H19" s="111">
        <f aca="true" t="shared" si="0" ref="H19:H20">ROUND(E20*G19,2)</f>
        <v>0</v>
      </c>
      <c r="J19" s="111">
        <f aca="true" t="shared" si="1" ref="J19:J20">ROUND(E20*G19,2)</f>
        <v>0</v>
      </c>
      <c r="O19" s="110">
        <v>20</v>
      </c>
      <c r="P19" s="110" t="s">
        <v>141</v>
      </c>
      <c r="V19" s="113" t="s">
        <v>62</v>
      </c>
      <c r="AB19" s="110">
        <v>1</v>
      </c>
    </row>
    <row r="20" spans="1:28" ht="12.75">
      <c r="A20" s="105">
        <v>4</v>
      </c>
      <c r="B20" s="106" t="s">
        <v>145</v>
      </c>
      <c r="C20" s="107" t="s">
        <v>151</v>
      </c>
      <c r="D20" s="108" t="s">
        <v>152</v>
      </c>
      <c r="E20" s="109">
        <v>39.617</v>
      </c>
      <c r="F20" s="110" t="s">
        <v>140</v>
      </c>
      <c r="H20" s="111">
        <f t="shared" si="0"/>
        <v>0</v>
      </c>
      <c r="J20" s="111">
        <f t="shared" si="1"/>
        <v>0</v>
      </c>
      <c r="O20" s="110">
        <v>20</v>
      </c>
      <c r="P20" s="110" t="s">
        <v>141</v>
      </c>
      <c r="V20" s="113" t="s">
        <v>62</v>
      </c>
      <c r="AB20" s="110">
        <v>1</v>
      </c>
    </row>
    <row r="21" spans="4:24" ht="12.75">
      <c r="D21" s="131" t="s">
        <v>153</v>
      </c>
      <c r="E21" s="109">
        <v>41.538</v>
      </c>
      <c r="F21" s="133"/>
      <c r="G21" s="134"/>
      <c r="H21" s="134"/>
      <c r="I21" s="134"/>
      <c r="J21" s="134"/>
      <c r="K21" s="135"/>
      <c r="L21" s="135"/>
      <c r="M21" s="132"/>
      <c r="N21" s="132"/>
      <c r="O21" s="133"/>
      <c r="P21" s="133"/>
      <c r="Q21" s="132"/>
      <c r="R21" s="132"/>
      <c r="S21" s="132"/>
      <c r="T21" s="136"/>
      <c r="U21" s="136"/>
      <c r="V21" s="136" t="s">
        <v>143</v>
      </c>
      <c r="W21" s="137"/>
      <c r="X21" s="133"/>
    </row>
    <row r="22" spans="1:28" ht="12.75">
      <c r="A22" s="105">
        <v>5</v>
      </c>
      <c r="B22" s="106" t="s">
        <v>145</v>
      </c>
      <c r="C22" s="107" t="s">
        <v>154</v>
      </c>
      <c r="D22" s="108" t="s">
        <v>155</v>
      </c>
      <c r="E22" s="132"/>
      <c r="F22" s="110" t="s">
        <v>140</v>
      </c>
      <c r="H22" s="111">
        <f>ROUND(E23*G22,2)</f>
        <v>0</v>
      </c>
      <c r="J22" s="111">
        <f>ROUND(E23*G22,2)</f>
        <v>0</v>
      </c>
      <c r="O22" s="110">
        <v>20</v>
      </c>
      <c r="P22" s="110" t="s">
        <v>141</v>
      </c>
      <c r="V22" s="113" t="s">
        <v>62</v>
      </c>
      <c r="AB22" s="110">
        <v>1</v>
      </c>
    </row>
    <row r="23" spans="4:14" ht="12.75">
      <c r="D23" s="138" t="s">
        <v>156</v>
      </c>
      <c r="E23" s="109">
        <v>41.538</v>
      </c>
      <c r="H23" s="139">
        <f>SUM(H12:H22)</f>
        <v>0</v>
      </c>
      <c r="I23" s="139">
        <f>SUM(I12:I22)</f>
        <v>0</v>
      </c>
      <c r="J23" s="139">
        <f>SUM(J12:J22)</f>
        <v>0</v>
      </c>
      <c r="L23" s="140">
        <f>SUM(L12:L22)</f>
        <v>0</v>
      </c>
      <c r="N23" s="141">
        <f>SUM(N12:N22)</f>
        <v>0</v>
      </c>
    </row>
    <row r="24" ht="12.75">
      <c r="E24" s="139">
        <f>J23</f>
        <v>0</v>
      </c>
    </row>
    <row r="25" ht="12.75">
      <c r="B25" s="107" t="s">
        <v>92</v>
      </c>
    </row>
    <row r="26" spans="1:28" ht="12.75">
      <c r="A26" s="105">
        <v>6</v>
      </c>
      <c r="B26" s="106" t="s">
        <v>157</v>
      </c>
      <c r="C26" s="107" t="s">
        <v>158</v>
      </c>
      <c r="D26" s="108" t="s">
        <v>159</v>
      </c>
      <c r="F26" s="110" t="s">
        <v>140</v>
      </c>
      <c r="H26" s="111">
        <f>ROUND(E27*G26,2)</f>
        <v>0</v>
      </c>
      <c r="J26" s="111">
        <f>ROUND(E27*G26,2)</f>
        <v>0</v>
      </c>
      <c r="K26" s="112">
        <v>2.20755</v>
      </c>
      <c r="L26" s="112">
        <f>E27*K26</f>
        <v>87.45650835</v>
      </c>
      <c r="O26" s="110">
        <v>20</v>
      </c>
      <c r="P26" s="110" t="s">
        <v>141</v>
      </c>
      <c r="V26" s="113" t="s">
        <v>62</v>
      </c>
      <c r="AB26" s="110">
        <v>1</v>
      </c>
    </row>
    <row r="27" spans="4:24" ht="12.75">
      <c r="D27" s="131" t="s">
        <v>160</v>
      </c>
      <c r="E27" s="109">
        <v>39.617</v>
      </c>
      <c r="F27" s="133"/>
      <c r="G27" s="134"/>
      <c r="H27" s="134"/>
      <c r="I27" s="134"/>
      <c r="J27" s="134"/>
      <c r="K27" s="135"/>
      <c r="L27" s="135"/>
      <c r="M27" s="132"/>
      <c r="N27" s="132"/>
      <c r="O27" s="133"/>
      <c r="P27" s="133"/>
      <c r="Q27" s="132"/>
      <c r="R27" s="132"/>
      <c r="S27" s="132"/>
      <c r="T27" s="136"/>
      <c r="U27" s="136"/>
      <c r="V27" s="136" t="s">
        <v>143</v>
      </c>
      <c r="W27" s="137"/>
      <c r="X27" s="133"/>
    </row>
    <row r="28" spans="4:24" ht="12.75">
      <c r="D28" s="131" t="s">
        <v>161</v>
      </c>
      <c r="E28" s="132"/>
      <c r="F28" s="133"/>
      <c r="G28" s="134"/>
      <c r="H28" s="134"/>
      <c r="I28" s="134"/>
      <c r="J28" s="134"/>
      <c r="K28" s="135"/>
      <c r="L28" s="135"/>
      <c r="M28" s="132"/>
      <c r="N28" s="132"/>
      <c r="O28" s="133"/>
      <c r="P28" s="133"/>
      <c r="Q28" s="132"/>
      <c r="R28" s="132"/>
      <c r="S28" s="132"/>
      <c r="T28" s="136"/>
      <c r="U28" s="136"/>
      <c r="V28" s="136" t="s">
        <v>143</v>
      </c>
      <c r="W28" s="137"/>
      <c r="X28" s="133"/>
    </row>
    <row r="29" spans="4:24" ht="12.75">
      <c r="D29" s="131" t="s">
        <v>162</v>
      </c>
      <c r="E29" s="132"/>
      <c r="F29" s="133"/>
      <c r="G29" s="134"/>
      <c r="H29" s="134"/>
      <c r="I29" s="134"/>
      <c r="J29" s="134"/>
      <c r="K29" s="135"/>
      <c r="L29" s="135"/>
      <c r="M29" s="132"/>
      <c r="N29" s="132"/>
      <c r="O29" s="133"/>
      <c r="P29" s="133"/>
      <c r="Q29" s="132"/>
      <c r="R29" s="132"/>
      <c r="S29" s="132"/>
      <c r="T29" s="136"/>
      <c r="U29" s="136"/>
      <c r="V29" s="136" t="s">
        <v>143</v>
      </c>
      <c r="W29" s="137"/>
      <c r="X29" s="133"/>
    </row>
    <row r="30" spans="4:24" ht="12.75">
      <c r="D30" s="131" t="s">
        <v>163</v>
      </c>
      <c r="E30" s="132"/>
      <c r="F30" s="133"/>
      <c r="G30" s="134"/>
      <c r="H30" s="134"/>
      <c r="I30" s="134"/>
      <c r="J30" s="134"/>
      <c r="K30" s="135"/>
      <c r="L30" s="135"/>
      <c r="M30" s="132"/>
      <c r="N30" s="132"/>
      <c r="O30" s="133"/>
      <c r="P30" s="133"/>
      <c r="Q30" s="132"/>
      <c r="R30" s="132"/>
      <c r="S30" s="132"/>
      <c r="T30" s="136"/>
      <c r="U30" s="136"/>
      <c r="V30" s="136" t="s">
        <v>143</v>
      </c>
      <c r="W30" s="137"/>
      <c r="X30" s="133"/>
    </row>
    <row r="31" spans="4:24" ht="12.75">
      <c r="D31" s="131" t="s">
        <v>164</v>
      </c>
      <c r="E31" s="132"/>
      <c r="F31" s="133"/>
      <c r="G31" s="134"/>
      <c r="H31" s="134"/>
      <c r="I31" s="134"/>
      <c r="J31" s="134"/>
      <c r="K31" s="135"/>
      <c r="L31" s="135"/>
      <c r="M31" s="132"/>
      <c r="N31" s="132"/>
      <c r="O31" s="133"/>
      <c r="P31" s="133"/>
      <c r="Q31" s="132"/>
      <c r="R31" s="132"/>
      <c r="S31" s="132"/>
      <c r="T31" s="136"/>
      <c r="U31" s="136"/>
      <c r="V31" s="136" t="s">
        <v>143</v>
      </c>
      <c r="W31" s="137"/>
      <c r="X31" s="133"/>
    </row>
    <row r="32" spans="4:24" ht="12.75">
      <c r="D32" s="131" t="s">
        <v>165</v>
      </c>
      <c r="E32" s="132"/>
      <c r="F32" s="133"/>
      <c r="G32" s="134"/>
      <c r="H32" s="134"/>
      <c r="I32" s="134"/>
      <c r="J32" s="134"/>
      <c r="K32" s="135"/>
      <c r="L32" s="135"/>
      <c r="M32" s="132"/>
      <c r="N32" s="132"/>
      <c r="O32" s="133"/>
      <c r="P32" s="133"/>
      <c r="Q32" s="132"/>
      <c r="R32" s="132"/>
      <c r="S32" s="132"/>
      <c r="T32" s="136"/>
      <c r="U32" s="136"/>
      <c r="V32" s="136" t="s">
        <v>143</v>
      </c>
      <c r="W32" s="137"/>
      <c r="X32" s="133"/>
    </row>
    <row r="33" spans="4:24" ht="12.75">
      <c r="D33" s="131" t="s">
        <v>166</v>
      </c>
      <c r="E33" s="132"/>
      <c r="F33" s="133"/>
      <c r="G33" s="134"/>
      <c r="H33" s="134"/>
      <c r="I33" s="134"/>
      <c r="J33" s="134"/>
      <c r="K33" s="135"/>
      <c r="L33" s="135"/>
      <c r="M33" s="132"/>
      <c r="N33" s="132"/>
      <c r="O33" s="133"/>
      <c r="P33" s="133"/>
      <c r="Q33" s="132"/>
      <c r="R33" s="132"/>
      <c r="S33" s="132"/>
      <c r="T33" s="136"/>
      <c r="U33" s="136"/>
      <c r="V33" s="136" t="s">
        <v>143</v>
      </c>
      <c r="W33" s="137"/>
      <c r="X33" s="133"/>
    </row>
    <row r="34" spans="4:24" ht="12.75">
      <c r="D34" s="131" t="s">
        <v>167</v>
      </c>
      <c r="E34" s="132"/>
      <c r="F34" s="133"/>
      <c r="G34" s="134"/>
      <c r="H34" s="134"/>
      <c r="I34" s="134"/>
      <c r="J34" s="134"/>
      <c r="K34" s="135"/>
      <c r="L34" s="135"/>
      <c r="M34" s="132"/>
      <c r="N34" s="132"/>
      <c r="O34" s="133"/>
      <c r="P34" s="133"/>
      <c r="Q34" s="132"/>
      <c r="R34" s="132"/>
      <c r="S34" s="132"/>
      <c r="T34" s="136"/>
      <c r="U34" s="136"/>
      <c r="V34" s="136" t="s">
        <v>143</v>
      </c>
      <c r="W34" s="137"/>
      <c r="X34" s="133"/>
    </row>
    <row r="35" spans="4:24" ht="12.75">
      <c r="D35" s="131" t="s">
        <v>168</v>
      </c>
      <c r="E35" s="132"/>
      <c r="F35" s="133"/>
      <c r="G35" s="134"/>
      <c r="H35" s="134"/>
      <c r="I35" s="134"/>
      <c r="J35" s="134"/>
      <c r="K35" s="135"/>
      <c r="L35" s="135"/>
      <c r="M35" s="132"/>
      <c r="N35" s="132"/>
      <c r="O35" s="133"/>
      <c r="P35" s="133"/>
      <c r="Q35" s="132"/>
      <c r="R35" s="132"/>
      <c r="S35" s="132"/>
      <c r="T35" s="136"/>
      <c r="U35" s="136"/>
      <c r="V35" s="136" t="s">
        <v>143</v>
      </c>
      <c r="W35" s="137"/>
      <c r="X35" s="133"/>
    </row>
    <row r="36" spans="4:24" ht="12.75">
      <c r="D36" s="131" t="s">
        <v>169</v>
      </c>
      <c r="E36" s="132"/>
      <c r="F36" s="133"/>
      <c r="G36" s="134"/>
      <c r="H36" s="134"/>
      <c r="I36" s="134"/>
      <c r="J36" s="134"/>
      <c r="K36" s="135"/>
      <c r="L36" s="135"/>
      <c r="M36" s="132"/>
      <c r="N36" s="132"/>
      <c r="O36" s="133"/>
      <c r="P36" s="133"/>
      <c r="Q36" s="132"/>
      <c r="R36" s="132"/>
      <c r="S36" s="132"/>
      <c r="T36" s="136"/>
      <c r="U36" s="136"/>
      <c r="V36" s="136" t="s">
        <v>143</v>
      </c>
      <c r="W36" s="137"/>
      <c r="X36" s="133"/>
    </row>
    <row r="37" spans="4:14" ht="12.75">
      <c r="D37" s="138" t="s">
        <v>170</v>
      </c>
      <c r="E37" s="132"/>
      <c r="H37" s="139">
        <f>SUM(H25:H36)</f>
        <v>0</v>
      </c>
      <c r="I37" s="139">
        <f>SUM(I25:I36)</f>
        <v>0</v>
      </c>
      <c r="J37" s="139">
        <f>SUM(J25:J36)</f>
        <v>0</v>
      </c>
      <c r="L37" s="140">
        <f>SUM(L25:L36)</f>
        <v>87.45650835</v>
      </c>
      <c r="N37" s="141">
        <f>SUM(N25:N36)</f>
        <v>0</v>
      </c>
    </row>
    <row r="38" ht="12.75">
      <c r="E38" s="139">
        <f>J37</f>
        <v>0</v>
      </c>
    </row>
    <row r="39" ht="12.75">
      <c r="B39" s="107" t="s">
        <v>93</v>
      </c>
    </row>
    <row r="40" spans="1:28" ht="20.25">
      <c r="A40" s="105">
        <v>7</v>
      </c>
      <c r="B40" s="106" t="s">
        <v>157</v>
      </c>
      <c r="C40" s="107" t="s">
        <v>171</v>
      </c>
      <c r="D40" s="108" t="s">
        <v>172</v>
      </c>
      <c r="E40" s="109">
        <v>234.046</v>
      </c>
      <c r="F40" s="110" t="s">
        <v>173</v>
      </c>
      <c r="H40" s="111">
        <f>ROUND(E41*G40,2)</f>
        <v>0</v>
      </c>
      <c r="J40" s="111">
        <f>ROUND(E41*G40,2)</f>
        <v>0</v>
      </c>
      <c r="K40" s="112">
        <v>0.72281</v>
      </c>
      <c r="L40" s="112">
        <f>E41*K40</f>
        <v>169.17078926</v>
      </c>
      <c r="O40" s="110">
        <v>20</v>
      </c>
      <c r="P40" s="110" t="s">
        <v>141</v>
      </c>
      <c r="V40" s="113" t="s">
        <v>62</v>
      </c>
      <c r="AB40" s="110">
        <v>1</v>
      </c>
    </row>
    <row r="41" spans="4:24" ht="12.75">
      <c r="D41" s="131" t="s">
        <v>174</v>
      </c>
      <c r="E41" s="109">
        <v>234.046</v>
      </c>
      <c r="F41" s="133"/>
      <c r="G41" s="134"/>
      <c r="H41" s="134"/>
      <c r="I41" s="134"/>
      <c r="J41" s="134"/>
      <c r="K41" s="135"/>
      <c r="L41" s="135"/>
      <c r="M41" s="132"/>
      <c r="N41" s="132"/>
      <c r="O41" s="133"/>
      <c r="P41" s="133"/>
      <c r="Q41" s="132"/>
      <c r="R41" s="132"/>
      <c r="S41" s="132"/>
      <c r="T41" s="136"/>
      <c r="U41" s="136"/>
      <c r="V41" s="136" t="s">
        <v>143</v>
      </c>
      <c r="W41" s="137"/>
      <c r="X41" s="133"/>
    </row>
    <row r="42" spans="4:24" ht="12.75">
      <c r="D42" s="131" t="s">
        <v>175</v>
      </c>
      <c r="E42" s="132"/>
      <c r="F42" s="133"/>
      <c r="G42" s="134"/>
      <c r="H42" s="134"/>
      <c r="I42" s="134"/>
      <c r="J42" s="134"/>
      <c r="K42" s="135"/>
      <c r="L42" s="135"/>
      <c r="M42" s="132"/>
      <c r="N42" s="132"/>
      <c r="O42" s="133"/>
      <c r="P42" s="133"/>
      <c r="Q42" s="132"/>
      <c r="R42" s="132"/>
      <c r="S42" s="132"/>
      <c r="T42" s="136"/>
      <c r="U42" s="136"/>
      <c r="V42" s="136" t="s">
        <v>143</v>
      </c>
      <c r="W42" s="137"/>
      <c r="X42" s="133"/>
    </row>
    <row r="43" spans="4:24" ht="12.75">
      <c r="D43" s="131" t="s">
        <v>176</v>
      </c>
      <c r="E43" s="132"/>
      <c r="F43" s="133"/>
      <c r="G43" s="134"/>
      <c r="H43" s="134"/>
      <c r="I43" s="134"/>
      <c r="J43" s="134"/>
      <c r="K43" s="135"/>
      <c r="L43" s="135"/>
      <c r="M43" s="132"/>
      <c r="N43" s="132"/>
      <c r="O43" s="133"/>
      <c r="P43" s="133"/>
      <c r="Q43" s="132"/>
      <c r="R43" s="132"/>
      <c r="S43" s="132"/>
      <c r="T43" s="136"/>
      <c r="U43" s="136"/>
      <c r="V43" s="136" t="s">
        <v>143</v>
      </c>
      <c r="W43" s="137"/>
      <c r="X43" s="133"/>
    </row>
    <row r="44" spans="4:24" ht="12.75">
      <c r="D44" s="131" t="s">
        <v>177</v>
      </c>
      <c r="E44" s="132"/>
      <c r="F44" s="133"/>
      <c r="G44" s="134"/>
      <c r="H44" s="134"/>
      <c r="I44" s="134"/>
      <c r="J44" s="134"/>
      <c r="K44" s="135"/>
      <c r="L44" s="135"/>
      <c r="M44" s="132"/>
      <c r="N44" s="132"/>
      <c r="O44" s="133"/>
      <c r="P44" s="133"/>
      <c r="Q44" s="132"/>
      <c r="R44" s="132"/>
      <c r="S44" s="132"/>
      <c r="T44" s="136"/>
      <c r="U44" s="136"/>
      <c r="V44" s="136"/>
      <c r="W44" s="137"/>
      <c r="X44" s="133"/>
    </row>
    <row r="45" spans="4:24" ht="12.75">
      <c r="D45" s="131" t="s">
        <v>178</v>
      </c>
      <c r="E45" s="132"/>
      <c r="F45" s="133"/>
      <c r="G45" s="134"/>
      <c r="H45" s="134"/>
      <c r="I45" s="134"/>
      <c r="J45" s="134"/>
      <c r="K45" s="135"/>
      <c r="L45" s="135"/>
      <c r="M45" s="132"/>
      <c r="N45" s="132"/>
      <c r="O45" s="133"/>
      <c r="P45" s="133"/>
      <c r="Q45" s="132"/>
      <c r="R45" s="132"/>
      <c r="S45" s="132"/>
      <c r="T45" s="136"/>
      <c r="U45" s="136"/>
      <c r="V45" s="136" t="s">
        <v>143</v>
      </c>
      <c r="W45" s="137"/>
      <c r="X45" s="133"/>
    </row>
    <row r="46" spans="1:28" ht="12.75">
      <c r="A46" s="105">
        <v>8</v>
      </c>
      <c r="B46" s="106" t="s">
        <v>157</v>
      </c>
      <c r="C46" s="107" t="s">
        <v>179</v>
      </c>
      <c r="D46" s="108" t="s">
        <v>180</v>
      </c>
      <c r="E46" s="132">
        <v>1.269</v>
      </c>
      <c r="F46" s="110" t="s">
        <v>181</v>
      </c>
      <c r="H46" s="111">
        <f aca="true" t="shared" si="2" ref="H46:H47">ROUND(E47*G46,2)</f>
        <v>0</v>
      </c>
      <c r="J46" s="111">
        <f aca="true" t="shared" si="3" ref="J46:J47">ROUND(E47*G46,2)</f>
        <v>0</v>
      </c>
      <c r="K46" s="112">
        <v>1.0405</v>
      </c>
      <c r="L46" s="112">
        <f aca="true" t="shared" si="4" ref="L46:L47">E47*K46</f>
        <v>1.0405</v>
      </c>
      <c r="O46" s="110">
        <v>20</v>
      </c>
      <c r="P46" s="110" t="s">
        <v>141</v>
      </c>
      <c r="V46" s="113" t="s">
        <v>62</v>
      </c>
      <c r="AB46" s="110">
        <v>1</v>
      </c>
    </row>
    <row r="47" spans="1:28" ht="12.75">
      <c r="A47" s="105">
        <v>9</v>
      </c>
      <c r="B47" s="106" t="s">
        <v>182</v>
      </c>
      <c r="C47" s="107" t="s">
        <v>183</v>
      </c>
      <c r="D47" s="108" t="s">
        <v>184</v>
      </c>
      <c r="E47" s="109">
        <v>1</v>
      </c>
      <c r="F47" s="110" t="s">
        <v>140</v>
      </c>
      <c r="H47" s="111">
        <f t="shared" si="2"/>
        <v>0</v>
      </c>
      <c r="J47" s="111">
        <f t="shared" si="3"/>
        <v>0</v>
      </c>
      <c r="K47" s="112">
        <v>2.45136</v>
      </c>
      <c r="L47" s="112">
        <f t="shared" si="4"/>
        <v>0</v>
      </c>
      <c r="O47" s="110">
        <v>20</v>
      </c>
      <c r="P47" s="110" t="s">
        <v>141</v>
      </c>
      <c r="V47" s="113" t="s">
        <v>62</v>
      </c>
      <c r="AB47" s="110">
        <v>1</v>
      </c>
    </row>
    <row r="48" spans="4:14" ht="12.75">
      <c r="D48" s="138" t="s">
        <v>185</v>
      </c>
      <c r="H48" s="139">
        <f>SUM(H39:H47)</f>
        <v>0</v>
      </c>
      <c r="I48" s="139">
        <f>SUM(I39:I47)</f>
        <v>0</v>
      </c>
      <c r="J48" s="139">
        <f>SUM(J39:J47)</f>
        <v>0</v>
      </c>
      <c r="L48" s="140">
        <f>SUM(L39:L47)</f>
        <v>170.21128926</v>
      </c>
      <c r="N48" s="141">
        <f>SUM(N39:N47)</f>
        <v>0</v>
      </c>
    </row>
    <row r="49" ht="12.75">
      <c r="E49" s="139">
        <f>J48</f>
        <v>0</v>
      </c>
    </row>
    <row r="50" ht="12.75">
      <c r="B50" s="107" t="s">
        <v>94</v>
      </c>
    </row>
    <row r="51" spans="1:28" ht="12.75">
      <c r="A51" s="105">
        <v>10</v>
      </c>
      <c r="B51" s="106" t="s">
        <v>157</v>
      </c>
      <c r="C51" s="107" t="s">
        <v>186</v>
      </c>
      <c r="D51" s="108" t="s">
        <v>187</v>
      </c>
      <c r="F51" s="110" t="s">
        <v>140</v>
      </c>
      <c r="H51" s="111">
        <f>ROUND(E52*G51,2)</f>
        <v>0</v>
      </c>
      <c r="J51" s="111">
        <f>ROUND(E52*G51,2)</f>
        <v>0</v>
      </c>
      <c r="K51" s="112">
        <v>2.4468</v>
      </c>
      <c r="L51" s="112">
        <f>E52*K51</f>
        <v>19.430038800000002</v>
      </c>
      <c r="O51" s="110">
        <v>20</v>
      </c>
      <c r="P51" s="110" t="s">
        <v>141</v>
      </c>
      <c r="V51" s="113" t="s">
        <v>62</v>
      </c>
      <c r="AB51" s="110">
        <v>1</v>
      </c>
    </row>
    <row r="52" spans="4:24" ht="12.75">
      <c r="D52" s="131" t="s">
        <v>188</v>
      </c>
      <c r="E52" s="109">
        <v>7.941</v>
      </c>
      <c r="F52" s="133"/>
      <c r="G52" s="134"/>
      <c r="H52" s="134"/>
      <c r="I52" s="134"/>
      <c r="J52" s="134"/>
      <c r="K52" s="135"/>
      <c r="L52" s="135"/>
      <c r="M52" s="132"/>
      <c r="N52" s="132"/>
      <c r="O52" s="133"/>
      <c r="P52" s="133"/>
      <c r="Q52" s="132"/>
      <c r="R52" s="132"/>
      <c r="S52" s="132"/>
      <c r="T52" s="136"/>
      <c r="U52" s="136"/>
      <c r="V52" s="136" t="s">
        <v>143</v>
      </c>
      <c r="W52" s="137"/>
      <c r="X52" s="133"/>
    </row>
    <row r="53" spans="1:28" ht="12.75">
      <c r="A53" s="105">
        <v>11</v>
      </c>
      <c r="B53" s="106" t="s">
        <v>157</v>
      </c>
      <c r="C53" s="107" t="s">
        <v>189</v>
      </c>
      <c r="D53" s="108" t="s">
        <v>190</v>
      </c>
      <c r="E53" s="132"/>
      <c r="F53" s="110" t="s">
        <v>173</v>
      </c>
      <c r="H53" s="111">
        <f>ROUND(E54*G53,2)</f>
        <v>0</v>
      </c>
      <c r="J53" s="111">
        <f>ROUND(E54*G53,2)</f>
        <v>0</v>
      </c>
      <c r="K53" s="112">
        <v>0.00199</v>
      </c>
      <c r="L53" s="112">
        <f>E54*K53</f>
        <v>0.09756970000000001</v>
      </c>
      <c r="O53" s="110">
        <v>20</v>
      </c>
      <c r="P53" s="110" t="s">
        <v>141</v>
      </c>
      <c r="V53" s="113" t="s">
        <v>62</v>
      </c>
      <c r="AB53" s="110">
        <v>1</v>
      </c>
    </row>
    <row r="54" spans="4:24" ht="12.75">
      <c r="D54" s="131" t="s">
        <v>191</v>
      </c>
      <c r="E54" s="109">
        <v>49.03</v>
      </c>
      <c r="F54" s="133"/>
      <c r="G54" s="134"/>
      <c r="H54" s="134"/>
      <c r="I54" s="134"/>
      <c r="J54" s="134"/>
      <c r="K54" s="135"/>
      <c r="L54" s="135"/>
      <c r="M54" s="132"/>
      <c r="N54" s="132"/>
      <c r="O54" s="133"/>
      <c r="P54" s="133"/>
      <c r="Q54" s="132"/>
      <c r="R54" s="132"/>
      <c r="S54" s="132"/>
      <c r="T54" s="136"/>
      <c r="U54" s="136"/>
      <c r="V54" s="136" t="s">
        <v>143</v>
      </c>
      <c r="W54" s="137"/>
      <c r="X54" s="133"/>
    </row>
    <row r="55" spans="1:28" ht="12.75">
      <c r="A55" s="105">
        <v>12</v>
      </c>
      <c r="B55" s="106" t="s">
        <v>157</v>
      </c>
      <c r="C55" s="107" t="s">
        <v>192</v>
      </c>
      <c r="D55" s="108" t="s">
        <v>193</v>
      </c>
      <c r="E55" s="132"/>
      <c r="F55" s="110" t="s">
        <v>173</v>
      </c>
      <c r="H55" s="111">
        <f aca="true" t="shared" si="5" ref="H55:H58">ROUND(E56*G55,2)</f>
        <v>0</v>
      </c>
      <c r="J55" s="111">
        <f aca="true" t="shared" si="6" ref="J55:J58">ROUND(E56*G55,2)</f>
        <v>0</v>
      </c>
      <c r="O55" s="110">
        <v>20</v>
      </c>
      <c r="P55" s="110" t="s">
        <v>141</v>
      </c>
      <c r="V55" s="113" t="s">
        <v>62</v>
      </c>
      <c r="AB55" s="110">
        <v>1</v>
      </c>
    </row>
    <row r="56" spans="1:28" ht="20.25">
      <c r="A56" s="105">
        <v>13</v>
      </c>
      <c r="B56" s="106" t="s">
        <v>157</v>
      </c>
      <c r="C56" s="107" t="s">
        <v>194</v>
      </c>
      <c r="D56" s="108" t="s">
        <v>195</v>
      </c>
      <c r="E56" s="109">
        <v>49.03</v>
      </c>
      <c r="F56" s="110" t="s">
        <v>173</v>
      </c>
      <c r="H56" s="111">
        <f t="shared" si="5"/>
        <v>0</v>
      </c>
      <c r="J56" s="111">
        <f t="shared" si="6"/>
        <v>0</v>
      </c>
      <c r="K56" s="112">
        <v>0.00179</v>
      </c>
      <c r="L56" s="112">
        <f>E57*K56</f>
        <v>0.0877637</v>
      </c>
      <c r="O56" s="110">
        <v>20</v>
      </c>
      <c r="P56" s="110" t="s">
        <v>141</v>
      </c>
      <c r="V56" s="113" t="s">
        <v>62</v>
      </c>
      <c r="AB56" s="110">
        <v>1</v>
      </c>
    </row>
    <row r="57" spans="1:28" ht="20.25">
      <c r="A57" s="105">
        <v>14</v>
      </c>
      <c r="B57" s="106" t="s">
        <v>157</v>
      </c>
      <c r="C57" s="107" t="s">
        <v>196</v>
      </c>
      <c r="D57" s="108" t="s">
        <v>197</v>
      </c>
      <c r="E57" s="109">
        <v>49.03</v>
      </c>
      <c r="F57" s="110" t="s">
        <v>173</v>
      </c>
      <c r="H57" s="111">
        <f t="shared" si="5"/>
        <v>0</v>
      </c>
      <c r="J57" s="111">
        <f t="shared" si="6"/>
        <v>0</v>
      </c>
      <c r="O57" s="110">
        <v>20</v>
      </c>
      <c r="P57" s="110" t="s">
        <v>141</v>
      </c>
      <c r="V57" s="113" t="s">
        <v>62</v>
      </c>
      <c r="AB57" s="110">
        <v>1</v>
      </c>
    </row>
    <row r="58" spans="1:28" ht="12.75">
      <c r="A58" s="105">
        <v>15</v>
      </c>
      <c r="B58" s="106" t="s">
        <v>157</v>
      </c>
      <c r="C58" s="107" t="s">
        <v>198</v>
      </c>
      <c r="D58" s="108" t="s">
        <v>199</v>
      </c>
      <c r="E58" s="109">
        <v>49.03</v>
      </c>
      <c r="F58" s="110" t="s">
        <v>181</v>
      </c>
      <c r="H58" s="111">
        <f t="shared" si="5"/>
        <v>0</v>
      </c>
      <c r="J58" s="111">
        <f t="shared" si="6"/>
        <v>0</v>
      </c>
      <c r="K58" s="112">
        <v>1.04424</v>
      </c>
      <c r="L58" s="112">
        <f>E59*K58</f>
        <v>0.8186841600000001</v>
      </c>
      <c r="O58" s="110">
        <v>20</v>
      </c>
      <c r="P58" s="110" t="s">
        <v>141</v>
      </c>
      <c r="V58" s="113" t="s">
        <v>62</v>
      </c>
      <c r="AB58" s="110">
        <v>1</v>
      </c>
    </row>
    <row r="59" spans="4:24" ht="12.75">
      <c r="D59" s="131" t="s">
        <v>200</v>
      </c>
      <c r="E59" s="109">
        <v>0.784</v>
      </c>
      <c r="F59" s="133"/>
      <c r="G59" s="134"/>
      <c r="H59" s="134"/>
      <c r="I59" s="134"/>
      <c r="J59" s="134"/>
      <c r="K59" s="135"/>
      <c r="L59" s="135"/>
      <c r="M59" s="132"/>
      <c r="N59" s="132"/>
      <c r="O59" s="133"/>
      <c r="P59" s="133"/>
      <c r="Q59" s="132"/>
      <c r="R59" s="132"/>
      <c r="S59" s="132"/>
      <c r="T59" s="136"/>
      <c r="U59" s="136"/>
      <c r="V59" s="136" t="s">
        <v>143</v>
      </c>
      <c r="W59" s="137"/>
      <c r="X59" s="133"/>
    </row>
    <row r="60" spans="4:24" ht="12.75">
      <c r="D60" s="131" t="s">
        <v>201</v>
      </c>
      <c r="E60" s="132"/>
      <c r="F60" s="133"/>
      <c r="G60" s="134"/>
      <c r="H60" s="134"/>
      <c r="I60" s="134"/>
      <c r="J60" s="134"/>
      <c r="K60" s="135"/>
      <c r="L60" s="135"/>
      <c r="M60" s="132"/>
      <c r="N60" s="132"/>
      <c r="O60" s="133"/>
      <c r="P60" s="133"/>
      <c r="Q60" s="132"/>
      <c r="R60" s="132"/>
      <c r="S60" s="132"/>
      <c r="T60" s="136"/>
      <c r="U60" s="136"/>
      <c r="V60" s="136" t="s">
        <v>143</v>
      </c>
      <c r="W60" s="137"/>
      <c r="X60" s="133"/>
    </row>
    <row r="61" spans="1:28" ht="12.75">
      <c r="A61" s="105">
        <v>16</v>
      </c>
      <c r="B61" s="106" t="s">
        <v>157</v>
      </c>
      <c r="C61" s="107" t="s">
        <v>202</v>
      </c>
      <c r="D61" s="108" t="s">
        <v>203</v>
      </c>
      <c r="E61" s="132"/>
      <c r="F61" s="110" t="s">
        <v>140</v>
      </c>
      <c r="H61" s="111">
        <f>ROUND(E62*G61,2)</f>
        <v>0</v>
      </c>
      <c r="J61" s="111">
        <f>ROUND(E62*G61,2)</f>
        <v>0</v>
      </c>
      <c r="K61" s="112">
        <v>2.4468</v>
      </c>
      <c r="L61" s="112">
        <f>E62*K61</f>
        <v>2.9557344</v>
      </c>
      <c r="O61" s="110">
        <v>20</v>
      </c>
      <c r="P61" s="110" t="s">
        <v>141</v>
      </c>
      <c r="V61" s="113" t="s">
        <v>62</v>
      </c>
      <c r="AB61" s="110">
        <v>1</v>
      </c>
    </row>
    <row r="62" spans="4:24" ht="12.75">
      <c r="D62" s="131" t="s">
        <v>204</v>
      </c>
      <c r="E62" s="109">
        <v>1.208</v>
      </c>
      <c r="F62" s="133"/>
      <c r="G62" s="134"/>
      <c r="H62" s="134"/>
      <c r="I62" s="134"/>
      <c r="J62" s="134"/>
      <c r="K62" s="135"/>
      <c r="L62" s="135"/>
      <c r="M62" s="132"/>
      <c r="N62" s="132"/>
      <c r="O62" s="133"/>
      <c r="P62" s="133"/>
      <c r="Q62" s="132"/>
      <c r="R62" s="132"/>
      <c r="S62" s="132"/>
      <c r="T62" s="136"/>
      <c r="U62" s="136"/>
      <c r="V62" s="136" t="s">
        <v>143</v>
      </c>
      <c r="W62" s="137"/>
      <c r="X62" s="133"/>
    </row>
    <row r="63" spans="1:28" ht="12.75">
      <c r="A63" s="105">
        <v>17</v>
      </c>
      <c r="B63" s="106" t="s">
        <v>157</v>
      </c>
      <c r="C63" s="107" t="s">
        <v>205</v>
      </c>
      <c r="D63" s="108" t="s">
        <v>206</v>
      </c>
      <c r="E63" s="132"/>
      <c r="F63" s="110" t="s">
        <v>173</v>
      </c>
      <c r="H63" s="111">
        <f>ROUND(E64*G63,2)</f>
        <v>0</v>
      </c>
      <c r="J63" s="111">
        <f>ROUND(E64*G63,2)</f>
        <v>0</v>
      </c>
      <c r="K63" s="112">
        <v>0.00392</v>
      </c>
      <c r="L63" s="112">
        <f>E64*K63</f>
        <v>0.04428816</v>
      </c>
      <c r="O63" s="110">
        <v>20</v>
      </c>
      <c r="P63" s="110" t="s">
        <v>141</v>
      </c>
      <c r="V63" s="113" t="s">
        <v>62</v>
      </c>
      <c r="AB63" s="110">
        <v>1</v>
      </c>
    </row>
    <row r="64" spans="4:24" ht="12.75">
      <c r="D64" s="131" t="s">
        <v>207</v>
      </c>
      <c r="E64" s="109">
        <v>11.298</v>
      </c>
      <c r="F64" s="133"/>
      <c r="G64" s="134"/>
      <c r="H64" s="134"/>
      <c r="I64" s="134"/>
      <c r="J64" s="134"/>
      <c r="K64" s="135"/>
      <c r="L64" s="135"/>
      <c r="M64" s="132"/>
      <c r="N64" s="132"/>
      <c r="O64" s="133"/>
      <c r="P64" s="133"/>
      <c r="Q64" s="132"/>
      <c r="R64" s="132"/>
      <c r="S64" s="132"/>
      <c r="T64" s="136"/>
      <c r="U64" s="136"/>
      <c r="V64" s="136" t="s">
        <v>143</v>
      </c>
      <c r="W64" s="137"/>
      <c r="X64" s="133"/>
    </row>
    <row r="65" spans="4:24" ht="12.75">
      <c r="D65" s="131" t="s">
        <v>208</v>
      </c>
      <c r="E65" s="132"/>
      <c r="F65" s="133"/>
      <c r="G65" s="134"/>
      <c r="H65" s="134"/>
      <c r="I65" s="134"/>
      <c r="J65" s="134"/>
      <c r="K65" s="135"/>
      <c r="L65" s="135"/>
      <c r="M65" s="132"/>
      <c r="N65" s="132"/>
      <c r="O65" s="133"/>
      <c r="P65" s="133"/>
      <c r="Q65" s="132"/>
      <c r="R65" s="132"/>
      <c r="S65" s="132"/>
      <c r="T65" s="136"/>
      <c r="U65" s="136"/>
      <c r="V65" s="136" t="s">
        <v>143</v>
      </c>
      <c r="W65" s="137"/>
      <c r="X65" s="133"/>
    </row>
    <row r="66" spans="1:28" ht="12.75">
      <c r="A66" s="105">
        <v>18</v>
      </c>
      <c r="B66" s="106" t="s">
        <v>157</v>
      </c>
      <c r="C66" s="107" t="s">
        <v>209</v>
      </c>
      <c r="D66" s="108" t="s">
        <v>210</v>
      </c>
      <c r="E66" s="132"/>
      <c r="F66" s="110" t="s">
        <v>173</v>
      </c>
      <c r="H66" s="111">
        <f aca="true" t="shared" si="7" ref="H66:H67">ROUND(E67*G66,2)</f>
        <v>0</v>
      </c>
      <c r="J66" s="111">
        <f aca="true" t="shared" si="8" ref="J66:J67">ROUND(E67*G66,2)</f>
        <v>0</v>
      </c>
      <c r="O66" s="110">
        <v>20</v>
      </c>
      <c r="P66" s="110" t="s">
        <v>141</v>
      </c>
      <c r="V66" s="113" t="s">
        <v>62</v>
      </c>
      <c r="AB66" s="110">
        <v>1</v>
      </c>
    </row>
    <row r="67" spans="1:28" ht="20.25">
      <c r="A67" s="105">
        <v>19</v>
      </c>
      <c r="B67" s="106" t="s">
        <v>157</v>
      </c>
      <c r="C67" s="107" t="s">
        <v>211</v>
      </c>
      <c r="D67" s="108" t="s">
        <v>212</v>
      </c>
      <c r="E67" s="109">
        <v>11.298</v>
      </c>
      <c r="F67" s="110" t="s">
        <v>173</v>
      </c>
      <c r="H67" s="111">
        <f t="shared" si="7"/>
        <v>0</v>
      </c>
      <c r="J67" s="111">
        <f t="shared" si="8"/>
        <v>0</v>
      </c>
      <c r="K67" s="112">
        <v>0.00535</v>
      </c>
      <c r="L67" s="112">
        <f>E68*K67</f>
        <v>0.0211218</v>
      </c>
      <c r="O67" s="110">
        <v>20</v>
      </c>
      <c r="P67" s="110" t="s">
        <v>141</v>
      </c>
      <c r="V67" s="113" t="s">
        <v>62</v>
      </c>
      <c r="AB67" s="110">
        <v>1</v>
      </c>
    </row>
    <row r="68" spans="4:24" ht="12.75">
      <c r="D68" s="131" t="s">
        <v>208</v>
      </c>
      <c r="E68" s="109">
        <v>3.948</v>
      </c>
      <c r="F68" s="133"/>
      <c r="G68" s="134"/>
      <c r="H68" s="134"/>
      <c r="I68" s="134"/>
      <c r="J68" s="134"/>
      <c r="K68" s="135"/>
      <c r="L68" s="135"/>
      <c r="M68" s="132"/>
      <c r="N68" s="132"/>
      <c r="O68" s="133"/>
      <c r="P68" s="133"/>
      <c r="Q68" s="132"/>
      <c r="R68" s="132"/>
      <c r="S68" s="132"/>
      <c r="T68" s="136"/>
      <c r="U68" s="136"/>
      <c r="V68" s="136" t="s">
        <v>143</v>
      </c>
      <c r="W68" s="137"/>
      <c r="X68" s="133"/>
    </row>
    <row r="69" spans="1:28" ht="20.25">
      <c r="A69" s="105">
        <v>20</v>
      </c>
      <c r="B69" s="106" t="s">
        <v>157</v>
      </c>
      <c r="C69" s="107" t="s">
        <v>213</v>
      </c>
      <c r="D69" s="108" t="s">
        <v>214</v>
      </c>
      <c r="E69" s="132"/>
      <c r="F69" s="110" t="s">
        <v>173</v>
      </c>
      <c r="H69" s="111">
        <f aca="true" t="shared" si="9" ref="H69:H70">ROUND(E70*G69,2)</f>
        <v>0</v>
      </c>
      <c r="J69" s="111">
        <f aca="true" t="shared" si="10" ref="J69:J70">ROUND(E70*G69,2)</f>
        <v>0</v>
      </c>
      <c r="O69" s="110">
        <v>20</v>
      </c>
      <c r="P69" s="110" t="s">
        <v>141</v>
      </c>
      <c r="V69" s="113" t="s">
        <v>62</v>
      </c>
      <c r="AB69" s="110">
        <v>1</v>
      </c>
    </row>
    <row r="70" spans="1:28" ht="12.75">
      <c r="A70" s="105">
        <v>21</v>
      </c>
      <c r="B70" s="106" t="s">
        <v>157</v>
      </c>
      <c r="C70" s="107" t="s">
        <v>215</v>
      </c>
      <c r="D70" s="108" t="s">
        <v>216</v>
      </c>
      <c r="E70" s="109">
        <v>3.948</v>
      </c>
      <c r="F70" s="110" t="s">
        <v>140</v>
      </c>
      <c r="H70" s="111">
        <f t="shared" si="9"/>
        <v>0</v>
      </c>
      <c r="J70" s="111">
        <f t="shared" si="10"/>
        <v>0</v>
      </c>
      <c r="K70" s="112">
        <v>2.45421</v>
      </c>
      <c r="L70" s="112">
        <f>E71*K70</f>
        <v>11.068487099999999</v>
      </c>
      <c r="O70" s="110">
        <v>20</v>
      </c>
      <c r="P70" s="110" t="s">
        <v>141</v>
      </c>
      <c r="V70" s="113" t="s">
        <v>62</v>
      </c>
      <c r="AB70" s="110">
        <v>1</v>
      </c>
    </row>
    <row r="71" spans="4:24" ht="12.75">
      <c r="D71" s="131" t="s">
        <v>217</v>
      </c>
      <c r="E71" s="109">
        <v>4.51</v>
      </c>
      <c r="F71" s="133"/>
      <c r="G71" s="134"/>
      <c r="H71" s="134"/>
      <c r="I71" s="134"/>
      <c r="J71" s="134"/>
      <c r="K71" s="135"/>
      <c r="L71" s="135"/>
      <c r="M71" s="132"/>
      <c r="N71" s="132"/>
      <c r="O71" s="133"/>
      <c r="P71" s="133"/>
      <c r="Q71" s="132"/>
      <c r="R71" s="132"/>
      <c r="S71" s="132"/>
      <c r="T71" s="136"/>
      <c r="U71" s="136"/>
      <c r="V71" s="136" t="s">
        <v>143</v>
      </c>
      <c r="W71" s="137"/>
      <c r="X71" s="133"/>
    </row>
    <row r="72" spans="4:24" ht="12.75">
      <c r="D72" s="131" t="s">
        <v>218</v>
      </c>
      <c r="E72" s="132"/>
      <c r="F72" s="133"/>
      <c r="G72" s="134"/>
      <c r="H72" s="134"/>
      <c r="I72" s="134"/>
      <c r="J72" s="134"/>
      <c r="K72" s="135"/>
      <c r="L72" s="135"/>
      <c r="M72" s="132"/>
      <c r="N72" s="132"/>
      <c r="O72" s="133"/>
      <c r="P72" s="133"/>
      <c r="Q72" s="132"/>
      <c r="R72" s="132"/>
      <c r="S72" s="132"/>
      <c r="T72" s="136"/>
      <c r="U72" s="136"/>
      <c r="V72" s="136" t="s">
        <v>143</v>
      </c>
      <c r="W72" s="137"/>
      <c r="X72" s="133"/>
    </row>
    <row r="73" spans="4:24" ht="12.75">
      <c r="D73" s="131" t="s">
        <v>219</v>
      </c>
      <c r="E73" s="132"/>
      <c r="F73" s="133"/>
      <c r="G73" s="134"/>
      <c r="H73" s="134"/>
      <c r="I73" s="134"/>
      <c r="J73" s="134"/>
      <c r="K73" s="135"/>
      <c r="L73" s="135"/>
      <c r="M73" s="132"/>
      <c r="N73" s="132"/>
      <c r="O73" s="133"/>
      <c r="P73" s="133"/>
      <c r="Q73" s="132"/>
      <c r="R73" s="132"/>
      <c r="S73" s="132"/>
      <c r="T73" s="136"/>
      <c r="U73" s="136"/>
      <c r="V73" s="136" t="s">
        <v>143</v>
      </c>
      <c r="W73" s="137"/>
      <c r="X73" s="133"/>
    </row>
    <row r="74" spans="4:24" ht="12.75">
      <c r="D74" s="131" t="s">
        <v>220</v>
      </c>
      <c r="E74" s="132"/>
      <c r="F74" s="133"/>
      <c r="G74" s="134"/>
      <c r="H74" s="134"/>
      <c r="I74" s="134"/>
      <c r="J74" s="134"/>
      <c r="K74" s="135"/>
      <c r="L74" s="135"/>
      <c r="M74" s="132"/>
      <c r="N74" s="132"/>
      <c r="O74" s="133"/>
      <c r="P74" s="133"/>
      <c r="Q74" s="132"/>
      <c r="R74" s="132"/>
      <c r="S74" s="132"/>
      <c r="T74" s="136"/>
      <c r="U74" s="136"/>
      <c r="V74" s="136" t="s">
        <v>143</v>
      </c>
      <c r="W74" s="137"/>
      <c r="X74" s="133"/>
    </row>
    <row r="75" spans="4:24" ht="12.75">
      <c r="D75" s="131" t="s">
        <v>221</v>
      </c>
      <c r="E75" s="132"/>
      <c r="F75" s="133"/>
      <c r="G75" s="134"/>
      <c r="H75" s="134"/>
      <c r="I75" s="134"/>
      <c r="J75" s="134"/>
      <c r="K75" s="135"/>
      <c r="L75" s="135"/>
      <c r="M75" s="132"/>
      <c r="N75" s="132"/>
      <c r="O75" s="133"/>
      <c r="P75" s="133"/>
      <c r="Q75" s="132"/>
      <c r="R75" s="132"/>
      <c r="S75" s="132"/>
      <c r="T75" s="136"/>
      <c r="U75" s="136"/>
      <c r="V75" s="136" t="s">
        <v>143</v>
      </c>
      <c r="W75" s="137"/>
      <c r="X75" s="133"/>
    </row>
    <row r="76" spans="4:24" ht="12.75">
      <c r="D76" s="131" t="s">
        <v>222</v>
      </c>
      <c r="E76" s="132"/>
      <c r="F76" s="133"/>
      <c r="G76" s="134"/>
      <c r="H76" s="134"/>
      <c r="I76" s="134"/>
      <c r="J76" s="134"/>
      <c r="K76" s="135"/>
      <c r="L76" s="135"/>
      <c r="M76" s="132"/>
      <c r="N76" s="132"/>
      <c r="O76" s="133"/>
      <c r="P76" s="133"/>
      <c r="Q76" s="132"/>
      <c r="R76" s="132"/>
      <c r="S76" s="132"/>
      <c r="T76" s="136"/>
      <c r="U76" s="136"/>
      <c r="V76" s="136" t="s">
        <v>143</v>
      </c>
      <c r="W76" s="137"/>
      <c r="X76" s="133"/>
    </row>
    <row r="77" spans="4:24" ht="12.75">
      <c r="D77" s="131" t="s">
        <v>223</v>
      </c>
      <c r="E77" s="132"/>
      <c r="F77" s="133"/>
      <c r="G77" s="134"/>
      <c r="H77" s="134"/>
      <c r="I77" s="134"/>
      <c r="J77" s="134"/>
      <c r="K77" s="135"/>
      <c r="L77" s="135"/>
      <c r="M77" s="132"/>
      <c r="N77" s="132"/>
      <c r="O77" s="133"/>
      <c r="P77" s="133"/>
      <c r="Q77" s="132"/>
      <c r="R77" s="132"/>
      <c r="S77" s="132"/>
      <c r="T77" s="136"/>
      <c r="U77" s="136"/>
      <c r="V77" s="136" t="s">
        <v>143</v>
      </c>
      <c r="W77" s="137"/>
      <c r="X77" s="133"/>
    </row>
    <row r="78" spans="1:28" ht="12.75">
      <c r="A78" s="105">
        <v>22</v>
      </c>
      <c r="B78" s="106" t="s">
        <v>157</v>
      </c>
      <c r="C78" s="107" t="s">
        <v>224</v>
      </c>
      <c r="D78" s="108" t="s">
        <v>225</v>
      </c>
      <c r="E78" s="132"/>
      <c r="F78" s="110" t="s">
        <v>181</v>
      </c>
      <c r="H78" s="111">
        <f aca="true" t="shared" si="11" ref="H78:H79">ROUND(E79*G78,2)</f>
        <v>0</v>
      </c>
      <c r="J78" s="111">
        <f aca="true" t="shared" si="12" ref="J78:J79">ROUND(E79*G78,2)</f>
        <v>0</v>
      </c>
      <c r="K78" s="112">
        <v>1.04631</v>
      </c>
      <c r="L78" s="112">
        <f aca="true" t="shared" si="13" ref="L78:L79">E79*K78</f>
        <v>0.6277860000000001</v>
      </c>
      <c r="O78" s="110">
        <v>20</v>
      </c>
      <c r="P78" s="110" t="s">
        <v>141</v>
      </c>
      <c r="V78" s="113" t="s">
        <v>62</v>
      </c>
      <c r="AB78" s="110">
        <v>1</v>
      </c>
    </row>
    <row r="79" spans="1:28" ht="20.25">
      <c r="A79" s="105">
        <v>23</v>
      </c>
      <c r="B79" s="106" t="s">
        <v>157</v>
      </c>
      <c r="C79" s="107" t="s">
        <v>226</v>
      </c>
      <c r="D79" s="108" t="s">
        <v>227</v>
      </c>
      <c r="E79" s="109">
        <v>0.6</v>
      </c>
      <c r="F79" s="110" t="s">
        <v>173</v>
      </c>
      <c r="H79" s="111">
        <f t="shared" si="11"/>
        <v>0</v>
      </c>
      <c r="J79" s="111">
        <f t="shared" si="12"/>
        <v>0</v>
      </c>
      <c r="K79" s="112">
        <v>0.00773</v>
      </c>
      <c r="L79" s="112">
        <f t="shared" si="13"/>
        <v>0.07318764</v>
      </c>
      <c r="O79" s="110">
        <v>20</v>
      </c>
      <c r="P79" s="110" t="s">
        <v>141</v>
      </c>
      <c r="V79" s="113" t="s">
        <v>62</v>
      </c>
      <c r="AB79" s="110">
        <v>1</v>
      </c>
    </row>
    <row r="80" spans="4:24" ht="12.75">
      <c r="D80" s="131" t="s">
        <v>228</v>
      </c>
      <c r="E80" s="109">
        <v>9.468</v>
      </c>
      <c r="F80" s="133"/>
      <c r="G80" s="134"/>
      <c r="H80" s="134"/>
      <c r="I80" s="134"/>
      <c r="J80" s="134"/>
      <c r="K80" s="135"/>
      <c r="L80" s="135"/>
      <c r="M80" s="132"/>
      <c r="N80" s="132"/>
      <c r="O80" s="133"/>
      <c r="P80" s="133"/>
      <c r="Q80" s="132"/>
      <c r="R80" s="132"/>
      <c r="S80" s="132"/>
      <c r="T80" s="136"/>
      <c r="U80" s="136"/>
      <c r="V80" s="136" t="s">
        <v>143</v>
      </c>
      <c r="W80" s="137"/>
      <c r="X80" s="133"/>
    </row>
    <row r="81" spans="4:24" ht="12.75">
      <c r="D81" s="131" t="s">
        <v>229</v>
      </c>
      <c r="E81" s="132"/>
      <c r="F81" s="133"/>
      <c r="G81" s="134"/>
      <c r="H81" s="134"/>
      <c r="I81" s="134"/>
      <c r="J81" s="134"/>
      <c r="K81" s="135"/>
      <c r="L81" s="135"/>
      <c r="M81" s="132"/>
      <c r="N81" s="132"/>
      <c r="O81" s="133"/>
      <c r="P81" s="133"/>
      <c r="Q81" s="132"/>
      <c r="R81" s="132"/>
      <c r="S81" s="132"/>
      <c r="T81" s="136"/>
      <c r="U81" s="136"/>
      <c r="V81" s="136" t="s">
        <v>143</v>
      </c>
      <c r="W81" s="137"/>
      <c r="X81" s="133"/>
    </row>
    <row r="82" spans="4:24" ht="12.75">
      <c r="D82" s="131" t="s">
        <v>230</v>
      </c>
      <c r="E82" s="132"/>
      <c r="F82" s="133"/>
      <c r="G82" s="134"/>
      <c r="H82" s="134"/>
      <c r="I82" s="134"/>
      <c r="J82" s="134"/>
      <c r="K82" s="135"/>
      <c r="L82" s="135"/>
      <c r="M82" s="132"/>
      <c r="N82" s="132"/>
      <c r="O82" s="133"/>
      <c r="P82" s="133"/>
      <c r="Q82" s="132"/>
      <c r="R82" s="132"/>
      <c r="S82" s="132"/>
      <c r="T82" s="136"/>
      <c r="U82" s="136"/>
      <c r="V82" s="136" t="s">
        <v>143</v>
      </c>
      <c r="W82" s="137"/>
      <c r="X82" s="133"/>
    </row>
    <row r="83" spans="4:24" ht="12.75">
      <c r="D83" s="131" t="s">
        <v>231</v>
      </c>
      <c r="E83" s="132"/>
      <c r="F83" s="133"/>
      <c r="G83" s="134"/>
      <c r="H83" s="134"/>
      <c r="I83" s="134"/>
      <c r="J83" s="134"/>
      <c r="K83" s="135"/>
      <c r="L83" s="135"/>
      <c r="M83" s="132"/>
      <c r="N83" s="132"/>
      <c r="O83" s="133"/>
      <c r="P83" s="133"/>
      <c r="Q83" s="132"/>
      <c r="R83" s="132"/>
      <c r="S83" s="132"/>
      <c r="T83" s="136"/>
      <c r="U83" s="136"/>
      <c r="V83" s="136" t="s">
        <v>143</v>
      </c>
      <c r="W83" s="137"/>
      <c r="X83" s="133"/>
    </row>
    <row r="84" spans="4:24" ht="12.75">
      <c r="D84" s="131" t="s">
        <v>232</v>
      </c>
      <c r="E84" s="132"/>
      <c r="F84" s="133"/>
      <c r="G84" s="134"/>
      <c r="H84" s="134"/>
      <c r="I84" s="134"/>
      <c r="J84" s="134"/>
      <c r="K84" s="135"/>
      <c r="L84" s="135"/>
      <c r="M84" s="132"/>
      <c r="N84" s="132"/>
      <c r="O84" s="133"/>
      <c r="P84" s="133"/>
      <c r="Q84" s="132"/>
      <c r="R84" s="132"/>
      <c r="S84" s="132"/>
      <c r="T84" s="136"/>
      <c r="U84" s="136"/>
      <c r="V84" s="136" t="s">
        <v>143</v>
      </c>
      <c r="W84" s="137"/>
      <c r="X84" s="133"/>
    </row>
    <row r="85" spans="4:24" ht="12.75">
      <c r="D85" s="131" t="s">
        <v>233</v>
      </c>
      <c r="E85" s="132"/>
      <c r="F85" s="133"/>
      <c r="G85" s="134"/>
      <c r="H85" s="134"/>
      <c r="I85" s="134"/>
      <c r="J85" s="134"/>
      <c r="K85" s="135"/>
      <c r="L85" s="135"/>
      <c r="M85" s="132"/>
      <c r="N85" s="132"/>
      <c r="O85" s="133"/>
      <c r="P85" s="133"/>
      <c r="Q85" s="132"/>
      <c r="R85" s="132"/>
      <c r="S85" s="132"/>
      <c r="T85" s="136"/>
      <c r="U85" s="136"/>
      <c r="V85" s="136" t="s">
        <v>143</v>
      </c>
      <c r="W85" s="137"/>
      <c r="X85" s="133"/>
    </row>
    <row r="86" spans="1:28" ht="20.25">
      <c r="A86" s="105">
        <v>24</v>
      </c>
      <c r="B86" s="106" t="s">
        <v>157</v>
      </c>
      <c r="C86" s="107" t="s">
        <v>234</v>
      </c>
      <c r="D86" s="108" t="s">
        <v>235</v>
      </c>
      <c r="E86" s="132"/>
      <c r="F86" s="110" t="s">
        <v>173</v>
      </c>
      <c r="H86" s="111">
        <f aca="true" t="shared" si="14" ref="H86:H87">ROUND(E87*G86,2)</f>
        <v>0</v>
      </c>
      <c r="J86" s="111">
        <f aca="true" t="shared" si="15" ref="J86:J87">ROUND(E87*G86,2)</f>
        <v>0</v>
      </c>
      <c r="O86" s="110">
        <v>20</v>
      </c>
      <c r="P86" s="110" t="s">
        <v>141</v>
      </c>
      <c r="V86" s="113" t="s">
        <v>62</v>
      </c>
      <c r="AB86" s="110">
        <v>1</v>
      </c>
    </row>
    <row r="87" spans="1:28" ht="20.25">
      <c r="A87" s="105">
        <v>25</v>
      </c>
      <c r="B87" s="106" t="s">
        <v>157</v>
      </c>
      <c r="C87" s="107" t="s">
        <v>236</v>
      </c>
      <c r="D87" s="108" t="s">
        <v>237</v>
      </c>
      <c r="E87" s="109">
        <v>9.468</v>
      </c>
      <c r="F87" s="110" t="s">
        <v>173</v>
      </c>
      <c r="H87" s="111">
        <f t="shared" si="14"/>
        <v>0</v>
      </c>
      <c r="J87" s="111">
        <f t="shared" si="15"/>
        <v>0</v>
      </c>
      <c r="K87" s="112">
        <v>0.00657</v>
      </c>
      <c r="L87" s="112">
        <f>E88*K87</f>
        <v>0.11116440000000001</v>
      </c>
      <c r="O87" s="110">
        <v>20</v>
      </c>
      <c r="P87" s="110" t="s">
        <v>141</v>
      </c>
      <c r="V87" s="113" t="s">
        <v>62</v>
      </c>
      <c r="AB87" s="110">
        <v>1</v>
      </c>
    </row>
    <row r="88" spans="4:24" ht="12.75">
      <c r="D88" s="131" t="s">
        <v>238</v>
      </c>
      <c r="E88" s="109">
        <v>16.92</v>
      </c>
      <c r="F88" s="133"/>
      <c r="G88" s="134"/>
      <c r="H88" s="134"/>
      <c r="I88" s="134"/>
      <c r="J88" s="134"/>
      <c r="K88" s="135"/>
      <c r="L88" s="135"/>
      <c r="M88" s="132"/>
      <c r="N88" s="132"/>
      <c r="O88" s="133"/>
      <c r="P88" s="133"/>
      <c r="Q88" s="132"/>
      <c r="R88" s="132"/>
      <c r="S88" s="132"/>
      <c r="T88" s="136"/>
      <c r="U88" s="136"/>
      <c r="V88" s="136" t="s">
        <v>143</v>
      </c>
      <c r="W88" s="137"/>
      <c r="X88" s="133"/>
    </row>
    <row r="89" spans="4:24" ht="12.75">
      <c r="D89" s="131" t="s">
        <v>239</v>
      </c>
      <c r="E89" s="132"/>
      <c r="F89" s="133"/>
      <c r="G89" s="134"/>
      <c r="H89" s="134"/>
      <c r="I89" s="134"/>
      <c r="J89" s="134"/>
      <c r="K89" s="135"/>
      <c r="L89" s="135"/>
      <c r="M89" s="132"/>
      <c r="N89" s="132"/>
      <c r="O89" s="133"/>
      <c r="P89" s="133"/>
      <c r="Q89" s="132"/>
      <c r="R89" s="132"/>
      <c r="S89" s="132"/>
      <c r="T89" s="136"/>
      <c r="U89" s="136"/>
      <c r="V89" s="136" t="s">
        <v>143</v>
      </c>
      <c r="W89" s="137"/>
      <c r="X89" s="133"/>
    </row>
    <row r="90" spans="1:28" ht="20.25">
      <c r="A90" s="105">
        <v>26</v>
      </c>
      <c r="B90" s="106" t="s">
        <v>157</v>
      </c>
      <c r="C90" s="107" t="s">
        <v>240</v>
      </c>
      <c r="D90" s="108" t="s">
        <v>241</v>
      </c>
      <c r="E90" s="132"/>
      <c r="F90" s="110" t="s">
        <v>173</v>
      </c>
      <c r="H90" s="111">
        <f aca="true" t="shared" si="16" ref="H90:H91">ROUND(E91*G90,2)</f>
        <v>0</v>
      </c>
      <c r="J90" s="111">
        <f aca="true" t="shared" si="17" ref="J90:J91">ROUND(E91*G90,2)</f>
        <v>0</v>
      </c>
      <c r="O90" s="110">
        <v>20</v>
      </c>
      <c r="P90" s="110" t="s">
        <v>141</v>
      </c>
      <c r="V90" s="113" t="s">
        <v>62</v>
      </c>
      <c r="AB90" s="110">
        <v>1</v>
      </c>
    </row>
    <row r="91" spans="1:28" ht="20.25">
      <c r="A91" s="105">
        <v>27</v>
      </c>
      <c r="B91" s="106" t="s">
        <v>157</v>
      </c>
      <c r="C91" s="107" t="s">
        <v>242</v>
      </c>
      <c r="D91" s="108" t="s">
        <v>243</v>
      </c>
      <c r="E91" s="109">
        <v>16.92</v>
      </c>
      <c r="F91" s="110" t="s">
        <v>244</v>
      </c>
      <c r="H91" s="111">
        <f t="shared" si="16"/>
        <v>0</v>
      </c>
      <c r="J91" s="111">
        <f t="shared" si="17"/>
        <v>0</v>
      </c>
      <c r="K91" s="112">
        <v>0.03464</v>
      </c>
      <c r="L91" s="112">
        <f>E92*K91</f>
        <v>6.7922112</v>
      </c>
      <c r="O91" s="110">
        <v>20</v>
      </c>
      <c r="P91" s="110" t="s">
        <v>141</v>
      </c>
      <c r="V91" s="113" t="s">
        <v>62</v>
      </c>
      <c r="AB91" s="110">
        <v>7</v>
      </c>
    </row>
    <row r="92" spans="4:24" ht="12.75">
      <c r="D92" s="131" t="s">
        <v>245</v>
      </c>
      <c r="E92" s="109">
        <v>196.08</v>
      </c>
      <c r="F92" s="133"/>
      <c r="G92" s="134"/>
      <c r="H92" s="134"/>
      <c r="I92" s="134"/>
      <c r="J92" s="134"/>
      <c r="K92" s="135"/>
      <c r="L92" s="135"/>
      <c r="M92" s="132"/>
      <c r="N92" s="132"/>
      <c r="O92" s="133"/>
      <c r="P92" s="133"/>
      <c r="Q92" s="132"/>
      <c r="R92" s="132"/>
      <c r="S92" s="132"/>
      <c r="T92" s="136"/>
      <c r="U92" s="136"/>
      <c r="V92" s="136" t="s">
        <v>143</v>
      </c>
      <c r="W92" s="137"/>
      <c r="X92" s="133"/>
    </row>
    <row r="93" spans="4:24" ht="12.75">
      <c r="D93" s="131" t="s">
        <v>246</v>
      </c>
      <c r="E93" s="132"/>
      <c r="F93" s="133"/>
      <c r="G93" s="134"/>
      <c r="H93" s="134"/>
      <c r="I93" s="134"/>
      <c r="J93" s="134"/>
      <c r="K93" s="135"/>
      <c r="L93" s="135"/>
      <c r="M93" s="132"/>
      <c r="N93" s="132"/>
      <c r="O93" s="133"/>
      <c r="P93" s="133"/>
      <c r="Q93" s="132"/>
      <c r="R93" s="132"/>
      <c r="S93" s="132"/>
      <c r="T93" s="136"/>
      <c r="U93" s="136"/>
      <c r="V93" s="136" t="s">
        <v>143</v>
      </c>
      <c r="W93" s="137"/>
      <c r="X93" s="133"/>
    </row>
    <row r="94" spans="1:28" ht="12.75">
      <c r="A94" s="105">
        <v>28</v>
      </c>
      <c r="B94" s="106" t="s">
        <v>247</v>
      </c>
      <c r="C94" s="107" t="s">
        <v>248</v>
      </c>
      <c r="D94" s="108" t="s">
        <v>249</v>
      </c>
      <c r="E94" s="132"/>
      <c r="F94" s="110" t="s">
        <v>250</v>
      </c>
      <c r="I94" s="111">
        <f aca="true" t="shared" si="18" ref="I94:I97">ROUND(E95*G94,2)</f>
        <v>0</v>
      </c>
      <c r="J94" s="111">
        <f aca="true" t="shared" si="19" ref="J94:J98">ROUND(E95*G94,2)</f>
        <v>0</v>
      </c>
      <c r="K94" s="112">
        <v>1.7764</v>
      </c>
      <c r="L94" s="112">
        <f aca="true" t="shared" si="20" ref="L94:L98">E95*K94</f>
        <v>14.2112</v>
      </c>
      <c r="O94" s="110">
        <v>20</v>
      </c>
      <c r="P94" s="110" t="s">
        <v>141</v>
      </c>
      <c r="V94" s="113" t="s">
        <v>50</v>
      </c>
      <c r="AB94" s="110">
        <v>8</v>
      </c>
    </row>
    <row r="95" spans="1:28" ht="20.25">
      <c r="A95" s="105">
        <v>29</v>
      </c>
      <c r="B95" s="106" t="s">
        <v>247</v>
      </c>
      <c r="C95" s="107" t="s">
        <v>251</v>
      </c>
      <c r="D95" s="108" t="s">
        <v>252</v>
      </c>
      <c r="E95" s="109">
        <v>8</v>
      </c>
      <c r="F95" s="110" t="s">
        <v>250</v>
      </c>
      <c r="I95" s="111">
        <f t="shared" si="18"/>
        <v>0</v>
      </c>
      <c r="J95" s="111">
        <f t="shared" si="19"/>
        <v>0</v>
      </c>
      <c r="K95" s="112">
        <v>1.7765</v>
      </c>
      <c r="L95" s="112">
        <f t="shared" si="20"/>
        <v>28.424</v>
      </c>
      <c r="O95" s="110">
        <v>20</v>
      </c>
      <c r="P95" s="110" t="s">
        <v>141</v>
      </c>
      <c r="V95" s="113" t="s">
        <v>50</v>
      </c>
      <c r="AB95" s="110">
        <v>8</v>
      </c>
    </row>
    <row r="96" spans="1:28" ht="12.75">
      <c r="A96" s="105">
        <v>30</v>
      </c>
      <c r="B96" s="106" t="s">
        <v>247</v>
      </c>
      <c r="C96" s="107" t="s">
        <v>253</v>
      </c>
      <c r="D96" s="108" t="s">
        <v>254</v>
      </c>
      <c r="E96" s="109">
        <v>16</v>
      </c>
      <c r="F96" s="110" t="s">
        <v>250</v>
      </c>
      <c r="I96" s="111">
        <f t="shared" si="18"/>
        <v>0</v>
      </c>
      <c r="J96" s="111">
        <f t="shared" si="19"/>
        <v>0</v>
      </c>
      <c r="K96" s="112">
        <v>2.309</v>
      </c>
      <c r="L96" s="112">
        <f t="shared" si="20"/>
        <v>18.472</v>
      </c>
      <c r="O96" s="110">
        <v>20</v>
      </c>
      <c r="P96" s="110" t="s">
        <v>141</v>
      </c>
      <c r="V96" s="113" t="s">
        <v>50</v>
      </c>
      <c r="AB96" s="110">
        <v>8</v>
      </c>
    </row>
    <row r="97" spans="1:28" ht="20.25">
      <c r="A97" s="105">
        <v>31</v>
      </c>
      <c r="B97" s="106" t="s">
        <v>247</v>
      </c>
      <c r="C97" s="107" t="s">
        <v>255</v>
      </c>
      <c r="D97" s="108" t="s">
        <v>256</v>
      </c>
      <c r="E97" s="109">
        <v>8</v>
      </c>
      <c r="F97" s="110" t="s">
        <v>250</v>
      </c>
      <c r="I97" s="111">
        <f t="shared" si="18"/>
        <v>0</v>
      </c>
      <c r="J97" s="111">
        <f t="shared" si="19"/>
        <v>0</v>
      </c>
      <c r="K97" s="112">
        <v>2.209</v>
      </c>
      <c r="L97" s="112">
        <f t="shared" si="20"/>
        <v>35.344</v>
      </c>
      <c r="O97" s="110">
        <v>20</v>
      </c>
      <c r="P97" s="110" t="s">
        <v>141</v>
      </c>
      <c r="V97" s="113" t="s">
        <v>50</v>
      </c>
      <c r="AB97" s="110">
        <v>8</v>
      </c>
    </row>
    <row r="98" spans="1:28" ht="12.75">
      <c r="A98" s="105">
        <v>32</v>
      </c>
      <c r="B98" s="106" t="s">
        <v>157</v>
      </c>
      <c r="C98" s="107" t="s">
        <v>257</v>
      </c>
      <c r="D98" s="108" t="s">
        <v>258</v>
      </c>
      <c r="E98" s="109">
        <v>16</v>
      </c>
      <c r="F98" s="110" t="s">
        <v>173</v>
      </c>
      <c r="H98" s="111">
        <f>ROUND(E99*G98,2)</f>
        <v>0</v>
      </c>
      <c r="J98" s="111">
        <f t="shared" si="19"/>
        <v>0</v>
      </c>
      <c r="K98" s="112">
        <v>0.00433</v>
      </c>
      <c r="L98" s="112">
        <f t="shared" si="20"/>
        <v>0.039221139999999995</v>
      </c>
      <c r="O98" s="110">
        <v>20</v>
      </c>
      <c r="P98" s="110" t="s">
        <v>141</v>
      </c>
      <c r="V98" s="113" t="s">
        <v>62</v>
      </c>
      <c r="AB98" s="110">
        <v>1</v>
      </c>
    </row>
    <row r="99" spans="4:24" ht="12.75">
      <c r="D99" s="131" t="s">
        <v>259</v>
      </c>
      <c r="E99" s="109">
        <v>9.058</v>
      </c>
      <c r="F99" s="133"/>
      <c r="G99" s="134"/>
      <c r="H99" s="134"/>
      <c r="I99" s="134"/>
      <c r="J99" s="134"/>
      <c r="K99" s="135"/>
      <c r="L99" s="135"/>
      <c r="M99" s="132"/>
      <c r="N99" s="132"/>
      <c r="O99" s="133"/>
      <c r="P99" s="133"/>
      <c r="Q99" s="132"/>
      <c r="R99" s="132"/>
      <c r="S99" s="132"/>
      <c r="T99" s="136"/>
      <c r="U99" s="136"/>
      <c r="V99" s="136" t="s">
        <v>143</v>
      </c>
      <c r="W99" s="137"/>
      <c r="X99" s="133"/>
    </row>
    <row r="100" spans="1:28" ht="12.75">
      <c r="A100" s="105">
        <v>33</v>
      </c>
      <c r="B100" s="106" t="s">
        <v>157</v>
      </c>
      <c r="C100" s="107" t="s">
        <v>260</v>
      </c>
      <c r="D100" s="108" t="s">
        <v>261</v>
      </c>
      <c r="E100" s="132"/>
      <c r="F100" s="110" t="s">
        <v>173</v>
      </c>
      <c r="H100" s="111">
        <f>ROUND(E101*G100,2)</f>
        <v>0</v>
      </c>
      <c r="J100" s="111">
        <f>ROUND(E101*G100,2)</f>
        <v>0</v>
      </c>
      <c r="O100" s="110">
        <v>20</v>
      </c>
      <c r="P100" s="110" t="s">
        <v>141</v>
      </c>
      <c r="V100" s="113" t="s">
        <v>62</v>
      </c>
      <c r="AB100" s="110">
        <v>1</v>
      </c>
    </row>
    <row r="101" spans="4:14" ht="12.75">
      <c r="D101" s="138" t="s">
        <v>262</v>
      </c>
      <c r="E101" s="109">
        <v>9.058</v>
      </c>
      <c r="H101" s="139">
        <f>SUM(H50:H100)</f>
        <v>0</v>
      </c>
      <c r="I101" s="139">
        <f>SUM(I50:I100)</f>
        <v>0</v>
      </c>
      <c r="J101" s="139">
        <f>SUM(J50:J100)</f>
        <v>0</v>
      </c>
      <c r="L101" s="140">
        <f>SUM(L50:L100)</f>
        <v>138.6184582</v>
      </c>
      <c r="N101" s="141">
        <f>SUM(N50:N100)</f>
        <v>0</v>
      </c>
    </row>
    <row r="102" ht="12.75">
      <c r="E102" s="139">
        <f>J101</f>
        <v>0</v>
      </c>
    </row>
    <row r="103" ht="12.75">
      <c r="B103" s="107" t="s">
        <v>95</v>
      </c>
    </row>
    <row r="104" spans="1:28" ht="20.25">
      <c r="A104" s="105">
        <v>34</v>
      </c>
      <c r="B104" s="106" t="s">
        <v>157</v>
      </c>
      <c r="C104" s="107" t="s">
        <v>263</v>
      </c>
      <c r="D104" s="108" t="s">
        <v>264</v>
      </c>
      <c r="F104" s="110" t="s">
        <v>173</v>
      </c>
      <c r="H104" s="111">
        <f aca="true" t="shared" si="21" ref="H104:H105">ROUND(E105*G104,2)</f>
        <v>0</v>
      </c>
      <c r="J104" s="111">
        <f aca="true" t="shared" si="22" ref="J104:J105">ROUND(E105*G104,2)</f>
        <v>0</v>
      </c>
      <c r="K104" s="112">
        <v>0.0003</v>
      </c>
      <c r="L104" s="112">
        <f aca="true" t="shared" si="23" ref="L104:L105">E105*K104</f>
        <v>0.0189924</v>
      </c>
      <c r="O104" s="110">
        <v>20</v>
      </c>
      <c r="P104" s="110" t="s">
        <v>141</v>
      </c>
      <c r="V104" s="113" t="s">
        <v>62</v>
      </c>
      <c r="AB104" s="110">
        <v>1</v>
      </c>
    </row>
    <row r="105" spans="1:28" ht="20.25">
      <c r="A105" s="105">
        <v>35</v>
      </c>
      <c r="B105" s="106" t="s">
        <v>157</v>
      </c>
      <c r="C105" s="107" t="s">
        <v>265</v>
      </c>
      <c r="D105" s="108" t="s">
        <v>266</v>
      </c>
      <c r="E105" s="109">
        <v>63.308</v>
      </c>
      <c r="F105" s="110" t="s">
        <v>173</v>
      </c>
      <c r="H105" s="111">
        <f t="shared" si="21"/>
        <v>0</v>
      </c>
      <c r="J105" s="111">
        <f t="shared" si="22"/>
        <v>0</v>
      </c>
      <c r="K105" s="112">
        <v>0.00446</v>
      </c>
      <c r="L105" s="112">
        <f t="shared" si="23"/>
        <v>0.28235368000000005</v>
      </c>
      <c r="O105" s="110">
        <v>20</v>
      </c>
      <c r="P105" s="110" t="s">
        <v>141</v>
      </c>
      <c r="V105" s="113" t="s">
        <v>62</v>
      </c>
      <c r="AB105" s="110">
        <v>1</v>
      </c>
    </row>
    <row r="106" spans="4:24" ht="12.75">
      <c r="D106" s="131" t="s">
        <v>267</v>
      </c>
      <c r="E106" s="109">
        <v>63.308</v>
      </c>
      <c r="F106" s="133"/>
      <c r="G106" s="134"/>
      <c r="H106" s="134"/>
      <c r="I106" s="134"/>
      <c r="J106" s="134"/>
      <c r="K106" s="135"/>
      <c r="L106" s="135"/>
      <c r="M106" s="132"/>
      <c r="N106" s="132"/>
      <c r="O106" s="133"/>
      <c r="P106" s="133"/>
      <c r="Q106" s="132"/>
      <c r="R106" s="132"/>
      <c r="S106" s="132"/>
      <c r="T106" s="136"/>
      <c r="U106" s="136"/>
      <c r="V106" s="136" t="s">
        <v>143</v>
      </c>
      <c r="W106" s="137"/>
      <c r="X106" s="133"/>
    </row>
    <row r="107" spans="4:24" ht="12.75">
      <c r="D107" s="131" t="s">
        <v>268</v>
      </c>
      <c r="E107" s="132"/>
      <c r="F107" s="133"/>
      <c r="G107" s="134"/>
      <c r="H107" s="134"/>
      <c r="I107" s="134"/>
      <c r="J107" s="134"/>
      <c r="K107" s="135"/>
      <c r="L107" s="135"/>
      <c r="M107" s="132"/>
      <c r="N107" s="132"/>
      <c r="O107" s="133"/>
      <c r="P107" s="133"/>
      <c r="Q107" s="132"/>
      <c r="R107" s="132"/>
      <c r="S107" s="132"/>
      <c r="T107" s="136"/>
      <c r="U107" s="136"/>
      <c r="V107" s="136" t="s">
        <v>143</v>
      </c>
      <c r="W107" s="137"/>
      <c r="X107" s="133"/>
    </row>
    <row r="108" spans="4:24" ht="12.75">
      <c r="D108" s="131" t="s">
        <v>269</v>
      </c>
      <c r="E108" s="132"/>
      <c r="F108" s="133"/>
      <c r="G108" s="134"/>
      <c r="H108" s="134"/>
      <c r="I108" s="134"/>
      <c r="J108" s="134"/>
      <c r="K108" s="135"/>
      <c r="L108" s="135"/>
      <c r="M108" s="132"/>
      <c r="N108" s="132"/>
      <c r="O108" s="133"/>
      <c r="P108" s="133"/>
      <c r="Q108" s="132"/>
      <c r="R108" s="132"/>
      <c r="S108" s="132"/>
      <c r="T108" s="136"/>
      <c r="U108" s="136"/>
      <c r="V108" s="136" t="s">
        <v>143</v>
      </c>
      <c r="W108" s="137"/>
      <c r="X108" s="133"/>
    </row>
    <row r="109" spans="1:28" ht="20.25">
      <c r="A109" s="105">
        <v>36</v>
      </c>
      <c r="B109" s="106" t="s">
        <v>157</v>
      </c>
      <c r="C109" s="107" t="s">
        <v>270</v>
      </c>
      <c r="D109" s="108" t="s">
        <v>271</v>
      </c>
      <c r="E109" s="132"/>
      <c r="F109" s="110" t="s">
        <v>173</v>
      </c>
      <c r="H109" s="111">
        <f aca="true" t="shared" si="24" ref="H109:H110">ROUND(E110*G109,2)</f>
        <v>0</v>
      </c>
      <c r="J109" s="111">
        <f aca="true" t="shared" si="25" ref="J109:J110">ROUND(E110*G109,2)</f>
        <v>0</v>
      </c>
      <c r="K109" s="112">
        <v>0.00093</v>
      </c>
      <c r="L109" s="112">
        <f aca="true" t="shared" si="26" ref="L109:L110">E110*K109</f>
        <v>0.05887644</v>
      </c>
      <c r="O109" s="110">
        <v>20</v>
      </c>
      <c r="P109" s="110" t="s">
        <v>141</v>
      </c>
      <c r="V109" s="113" t="s">
        <v>62</v>
      </c>
      <c r="AB109" s="110">
        <v>1</v>
      </c>
    </row>
    <row r="110" spans="1:28" ht="12.75">
      <c r="A110" s="105">
        <v>37</v>
      </c>
      <c r="B110" s="106" t="s">
        <v>157</v>
      </c>
      <c r="C110" s="107" t="s">
        <v>272</v>
      </c>
      <c r="D110" s="108" t="s">
        <v>273</v>
      </c>
      <c r="E110" s="109">
        <v>63.308</v>
      </c>
      <c r="F110" s="110" t="s">
        <v>140</v>
      </c>
      <c r="H110" s="111">
        <f t="shared" si="24"/>
        <v>0</v>
      </c>
      <c r="J110" s="111">
        <f t="shared" si="25"/>
        <v>0</v>
      </c>
      <c r="K110" s="112">
        <v>2.45421</v>
      </c>
      <c r="L110" s="112">
        <f t="shared" si="26"/>
        <v>4.714537409999999</v>
      </c>
      <c r="O110" s="110">
        <v>20</v>
      </c>
      <c r="P110" s="110" t="s">
        <v>141</v>
      </c>
      <c r="V110" s="113" t="s">
        <v>62</v>
      </c>
      <c r="AB110" s="110">
        <v>1</v>
      </c>
    </row>
    <row r="111" spans="4:24" ht="12.75">
      <c r="D111" s="131" t="s">
        <v>274</v>
      </c>
      <c r="E111" s="109">
        <v>1.921</v>
      </c>
      <c r="F111" s="133"/>
      <c r="G111" s="134"/>
      <c r="H111" s="134"/>
      <c r="I111" s="134"/>
      <c r="J111" s="134"/>
      <c r="K111" s="135"/>
      <c r="L111" s="135"/>
      <c r="M111" s="132"/>
      <c r="N111" s="132"/>
      <c r="O111" s="133"/>
      <c r="P111" s="133"/>
      <c r="Q111" s="132"/>
      <c r="R111" s="132"/>
      <c r="S111" s="132"/>
      <c r="T111" s="136"/>
      <c r="U111" s="136"/>
      <c r="V111" s="136" t="s">
        <v>143</v>
      </c>
      <c r="W111" s="137"/>
      <c r="X111" s="133"/>
    </row>
    <row r="112" spans="4:24" ht="12.75">
      <c r="D112" s="131" t="s">
        <v>275</v>
      </c>
      <c r="E112" s="132"/>
      <c r="F112" s="133"/>
      <c r="G112" s="134"/>
      <c r="H112" s="134"/>
      <c r="I112" s="134"/>
      <c r="J112" s="134"/>
      <c r="K112" s="135"/>
      <c r="L112" s="135"/>
      <c r="M112" s="132"/>
      <c r="N112" s="132"/>
      <c r="O112" s="133"/>
      <c r="P112" s="133"/>
      <c r="Q112" s="132"/>
      <c r="R112" s="132"/>
      <c r="S112" s="132"/>
      <c r="T112" s="136"/>
      <c r="U112" s="136"/>
      <c r="V112" s="136" t="s">
        <v>143</v>
      </c>
      <c r="W112" s="137"/>
      <c r="X112" s="133"/>
    </row>
    <row r="113" spans="4:24" ht="12.75">
      <c r="D113" s="131" t="s">
        <v>276</v>
      </c>
      <c r="E113" s="132"/>
      <c r="F113" s="133"/>
      <c r="G113" s="134"/>
      <c r="H113" s="134"/>
      <c r="I113" s="134"/>
      <c r="J113" s="134"/>
      <c r="K113" s="135"/>
      <c r="L113" s="135"/>
      <c r="M113" s="132"/>
      <c r="N113" s="132"/>
      <c r="O113" s="133"/>
      <c r="P113" s="133"/>
      <c r="Q113" s="132"/>
      <c r="R113" s="132"/>
      <c r="S113" s="132"/>
      <c r="T113" s="136"/>
      <c r="U113" s="136"/>
      <c r="V113" s="136" t="s">
        <v>143</v>
      </c>
      <c r="W113" s="137"/>
      <c r="X113" s="133"/>
    </row>
    <row r="114" spans="1:28" ht="12.75">
      <c r="A114" s="105">
        <v>38</v>
      </c>
      <c r="B114" s="106" t="s">
        <v>157</v>
      </c>
      <c r="C114" s="107" t="s">
        <v>277</v>
      </c>
      <c r="D114" s="108" t="s">
        <v>278</v>
      </c>
      <c r="E114" s="132"/>
      <c r="F114" s="110" t="s">
        <v>173</v>
      </c>
      <c r="H114" s="111">
        <f>ROUND(E115*G114,2)</f>
        <v>0</v>
      </c>
      <c r="J114" s="111">
        <f>ROUND(E115*G114,2)</f>
        <v>0</v>
      </c>
      <c r="K114" s="112">
        <v>0.00863</v>
      </c>
      <c r="L114" s="112">
        <f>E115*K114</f>
        <v>0.013756220000000001</v>
      </c>
      <c r="O114" s="110">
        <v>20</v>
      </c>
      <c r="P114" s="110" t="s">
        <v>141</v>
      </c>
      <c r="V114" s="113" t="s">
        <v>62</v>
      </c>
      <c r="AB114" s="110">
        <v>1</v>
      </c>
    </row>
    <row r="115" spans="4:24" ht="12.75">
      <c r="D115" s="131" t="s">
        <v>279</v>
      </c>
      <c r="E115" s="109">
        <v>1.594</v>
      </c>
      <c r="F115" s="133"/>
      <c r="G115" s="134"/>
      <c r="H115" s="134"/>
      <c r="I115" s="134"/>
      <c r="J115" s="134"/>
      <c r="K115" s="135"/>
      <c r="L115" s="135"/>
      <c r="M115" s="132"/>
      <c r="N115" s="132"/>
      <c r="O115" s="133"/>
      <c r="P115" s="133"/>
      <c r="Q115" s="132"/>
      <c r="R115" s="132"/>
      <c r="S115" s="132"/>
      <c r="T115" s="136"/>
      <c r="U115" s="136"/>
      <c r="V115" s="136" t="s">
        <v>143</v>
      </c>
      <c r="W115" s="137"/>
      <c r="X115" s="133"/>
    </row>
    <row r="116" spans="4:24" ht="12.75">
      <c r="D116" s="131" t="s">
        <v>280</v>
      </c>
      <c r="E116" s="132"/>
      <c r="F116" s="133"/>
      <c r="G116" s="134"/>
      <c r="H116" s="134"/>
      <c r="I116" s="134"/>
      <c r="J116" s="134"/>
      <c r="K116" s="135"/>
      <c r="L116" s="135"/>
      <c r="M116" s="132"/>
      <c r="N116" s="132"/>
      <c r="O116" s="133"/>
      <c r="P116" s="133"/>
      <c r="Q116" s="132"/>
      <c r="R116" s="132"/>
      <c r="S116" s="132"/>
      <c r="T116" s="136"/>
      <c r="U116" s="136"/>
      <c r="V116" s="136" t="s">
        <v>143</v>
      </c>
      <c r="W116" s="137"/>
      <c r="X116" s="133"/>
    </row>
    <row r="117" spans="4:24" ht="12.75">
      <c r="D117" s="131" t="s">
        <v>281</v>
      </c>
      <c r="E117" s="132"/>
      <c r="F117" s="133"/>
      <c r="G117" s="134"/>
      <c r="H117" s="134"/>
      <c r="I117" s="134"/>
      <c r="J117" s="134"/>
      <c r="K117" s="135"/>
      <c r="L117" s="135"/>
      <c r="M117" s="132"/>
      <c r="N117" s="132"/>
      <c r="O117" s="133"/>
      <c r="P117" s="133"/>
      <c r="Q117" s="132"/>
      <c r="R117" s="132"/>
      <c r="S117" s="132"/>
      <c r="T117" s="136"/>
      <c r="U117" s="136"/>
      <c r="V117" s="136" t="s">
        <v>143</v>
      </c>
      <c r="W117" s="137"/>
      <c r="X117" s="133"/>
    </row>
    <row r="118" spans="1:28" ht="12.75">
      <c r="A118" s="105">
        <v>39</v>
      </c>
      <c r="B118" s="106" t="s">
        <v>157</v>
      </c>
      <c r="C118" s="107" t="s">
        <v>282</v>
      </c>
      <c r="D118" s="108" t="s">
        <v>283</v>
      </c>
      <c r="E118" s="132"/>
      <c r="F118" s="110" t="s">
        <v>173</v>
      </c>
      <c r="H118" s="111">
        <f aca="true" t="shared" si="27" ref="H118:H119">ROUND(E119*G118,2)</f>
        <v>0</v>
      </c>
      <c r="J118" s="111">
        <f aca="true" t="shared" si="28" ref="J118:J119">ROUND(E119*G118,2)</f>
        <v>0</v>
      </c>
      <c r="O118" s="110">
        <v>20</v>
      </c>
      <c r="P118" s="110" t="s">
        <v>141</v>
      </c>
      <c r="V118" s="113" t="s">
        <v>62</v>
      </c>
      <c r="AB118" s="110">
        <v>1</v>
      </c>
    </row>
    <row r="119" spans="1:28" ht="20.25">
      <c r="A119" s="105">
        <v>40</v>
      </c>
      <c r="B119" s="106" t="s">
        <v>157</v>
      </c>
      <c r="C119" s="107" t="s">
        <v>284</v>
      </c>
      <c r="D119" s="108" t="s">
        <v>285</v>
      </c>
      <c r="E119" s="109">
        <v>1.594</v>
      </c>
      <c r="F119" s="110" t="s">
        <v>173</v>
      </c>
      <c r="H119" s="111">
        <f t="shared" si="27"/>
        <v>0</v>
      </c>
      <c r="J119" s="111">
        <f t="shared" si="28"/>
        <v>0</v>
      </c>
      <c r="K119" s="112">
        <v>0.00352</v>
      </c>
      <c r="L119" s="112">
        <f>E120*K119</f>
        <v>0.0338096</v>
      </c>
      <c r="O119" s="110">
        <v>20</v>
      </c>
      <c r="P119" s="110" t="s">
        <v>141</v>
      </c>
      <c r="V119" s="113" t="s">
        <v>62</v>
      </c>
      <c r="AB119" s="110">
        <v>1</v>
      </c>
    </row>
    <row r="120" spans="4:24" ht="12.75">
      <c r="D120" s="131" t="s">
        <v>286</v>
      </c>
      <c r="E120" s="109">
        <v>9.605</v>
      </c>
      <c r="F120" s="133"/>
      <c r="G120" s="134"/>
      <c r="H120" s="134"/>
      <c r="I120" s="134"/>
      <c r="J120" s="134"/>
      <c r="K120" s="135"/>
      <c r="L120" s="135"/>
      <c r="M120" s="132"/>
      <c r="N120" s="132"/>
      <c r="O120" s="133"/>
      <c r="P120" s="133"/>
      <c r="Q120" s="132"/>
      <c r="R120" s="132"/>
      <c r="S120" s="132"/>
      <c r="T120" s="136"/>
      <c r="U120" s="136"/>
      <c r="V120" s="136" t="s">
        <v>143</v>
      </c>
      <c r="W120" s="137"/>
      <c r="X120" s="133"/>
    </row>
    <row r="121" spans="4:24" ht="12.75">
      <c r="D121" s="131" t="s">
        <v>287</v>
      </c>
      <c r="E121" s="132"/>
      <c r="F121" s="133"/>
      <c r="G121" s="134"/>
      <c r="H121" s="134"/>
      <c r="I121" s="134"/>
      <c r="J121" s="134"/>
      <c r="K121" s="135"/>
      <c r="L121" s="135"/>
      <c r="M121" s="132"/>
      <c r="N121" s="132"/>
      <c r="O121" s="133"/>
      <c r="P121" s="133"/>
      <c r="Q121" s="132"/>
      <c r="R121" s="132"/>
      <c r="S121" s="132"/>
      <c r="T121" s="136"/>
      <c r="U121" s="136"/>
      <c r="V121" s="136" t="s">
        <v>143</v>
      </c>
      <c r="W121" s="137"/>
      <c r="X121" s="133"/>
    </row>
    <row r="122" spans="1:28" ht="12.75">
      <c r="A122" s="105">
        <v>41</v>
      </c>
      <c r="B122" s="106" t="s">
        <v>157</v>
      </c>
      <c r="C122" s="107" t="s">
        <v>288</v>
      </c>
      <c r="D122" s="108" t="s">
        <v>289</v>
      </c>
      <c r="E122" s="132"/>
      <c r="F122" s="110" t="s">
        <v>140</v>
      </c>
      <c r="H122" s="111">
        <f>ROUND(E123*G122,2)</f>
        <v>0</v>
      </c>
      <c r="J122" s="111">
        <f>ROUND(E123*G122,2)</f>
        <v>0</v>
      </c>
      <c r="K122" s="112">
        <v>1.837</v>
      </c>
      <c r="L122" s="112">
        <f>E123*K122</f>
        <v>2.647117</v>
      </c>
      <c r="O122" s="110">
        <v>20</v>
      </c>
      <c r="P122" s="110" t="s">
        <v>141</v>
      </c>
      <c r="V122" s="113" t="s">
        <v>62</v>
      </c>
      <c r="AB122" s="110">
        <v>1</v>
      </c>
    </row>
    <row r="123" spans="4:24" ht="12.75">
      <c r="D123" s="131" t="s">
        <v>290</v>
      </c>
      <c r="E123" s="109">
        <v>1.441</v>
      </c>
      <c r="F123" s="133"/>
      <c r="G123" s="134"/>
      <c r="H123" s="134"/>
      <c r="I123" s="134"/>
      <c r="J123" s="134"/>
      <c r="K123" s="135"/>
      <c r="L123" s="135"/>
      <c r="M123" s="132"/>
      <c r="N123" s="132"/>
      <c r="O123" s="133"/>
      <c r="P123" s="133"/>
      <c r="Q123" s="132"/>
      <c r="R123" s="132"/>
      <c r="S123" s="132"/>
      <c r="T123" s="136"/>
      <c r="U123" s="136"/>
      <c r="V123" s="136" t="s">
        <v>143</v>
      </c>
      <c r="W123" s="137"/>
      <c r="X123" s="133"/>
    </row>
    <row r="124" spans="4:24" ht="12.75">
      <c r="D124" s="131" t="s">
        <v>291</v>
      </c>
      <c r="E124" s="132"/>
      <c r="F124" s="133"/>
      <c r="G124" s="134"/>
      <c r="H124" s="134"/>
      <c r="I124" s="134"/>
      <c r="J124" s="134"/>
      <c r="K124" s="135"/>
      <c r="L124" s="135"/>
      <c r="M124" s="132"/>
      <c r="N124" s="132"/>
      <c r="O124" s="133"/>
      <c r="P124" s="133"/>
      <c r="Q124" s="132"/>
      <c r="R124" s="132"/>
      <c r="S124" s="132"/>
      <c r="T124" s="136"/>
      <c r="U124" s="136"/>
      <c r="V124" s="136" t="s">
        <v>143</v>
      </c>
      <c r="W124" s="137"/>
      <c r="X124" s="133"/>
    </row>
    <row r="125" spans="1:28" ht="20.25">
      <c r="A125" s="105">
        <v>42</v>
      </c>
      <c r="B125" s="106" t="s">
        <v>157</v>
      </c>
      <c r="C125" s="107" t="s">
        <v>292</v>
      </c>
      <c r="D125" s="108" t="s">
        <v>293</v>
      </c>
      <c r="E125" s="132"/>
      <c r="F125" s="110" t="s">
        <v>173</v>
      </c>
      <c r="H125" s="111">
        <f>ROUND(E126*G125,2)</f>
        <v>0</v>
      </c>
      <c r="J125" s="111">
        <f>ROUND(E126*G125,2)</f>
        <v>0</v>
      </c>
      <c r="K125" s="112">
        <v>0.01036</v>
      </c>
      <c r="L125" s="112">
        <f>E126*K125</f>
        <v>0.8503280799999999</v>
      </c>
      <c r="O125" s="110">
        <v>20</v>
      </c>
      <c r="P125" s="110" t="s">
        <v>141</v>
      </c>
      <c r="V125" s="113" t="s">
        <v>62</v>
      </c>
      <c r="AB125" s="110">
        <v>1</v>
      </c>
    </row>
    <row r="126" spans="4:24" ht="12.75">
      <c r="D126" s="131" t="s">
        <v>294</v>
      </c>
      <c r="E126" s="109">
        <v>82.078</v>
      </c>
      <c r="F126" s="133"/>
      <c r="G126" s="134"/>
      <c r="H126" s="134"/>
      <c r="I126" s="134"/>
      <c r="J126" s="134"/>
      <c r="K126" s="135"/>
      <c r="L126" s="135"/>
      <c r="M126" s="132"/>
      <c r="N126" s="132"/>
      <c r="O126" s="133"/>
      <c r="P126" s="133"/>
      <c r="Q126" s="132"/>
      <c r="R126" s="132"/>
      <c r="S126" s="132"/>
      <c r="T126" s="136"/>
      <c r="U126" s="136"/>
      <c r="V126" s="136" t="s">
        <v>143</v>
      </c>
      <c r="W126" s="137"/>
      <c r="X126" s="133"/>
    </row>
    <row r="127" spans="4:24" ht="12.75">
      <c r="D127" s="131" t="s">
        <v>286</v>
      </c>
      <c r="E127" s="132"/>
      <c r="F127" s="133"/>
      <c r="G127" s="134"/>
      <c r="H127" s="134"/>
      <c r="I127" s="134"/>
      <c r="J127" s="134"/>
      <c r="K127" s="135"/>
      <c r="L127" s="135"/>
      <c r="M127" s="132"/>
      <c r="N127" s="132"/>
      <c r="O127" s="133"/>
      <c r="P127" s="133"/>
      <c r="Q127" s="132"/>
      <c r="R127" s="132"/>
      <c r="S127" s="132"/>
      <c r="T127" s="136"/>
      <c r="U127" s="136"/>
      <c r="V127" s="136" t="s">
        <v>143</v>
      </c>
      <c r="W127" s="137"/>
      <c r="X127" s="133"/>
    </row>
    <row r="128" spans="4:24" ht="12.75">
      <c r="D128" s="131" t="s">
        <v>287</v>
      </c>
      <c r="E128" s="132"/>
      <c r="F128" s="133"/>
      <c r="G128" s="134"/>
      <c r="H128" s="134"/>
      <c r="I128" s="134"/>
      <c r="J128" s="134"/>
      <c r="K128" s="135"/>
      <c r="L128" s="135"/>
      <c r="M128" s="132"/>
      <c r="N128" s="132"/>
      <c r="O128" s="133"/>
      <c r="P128" s="133"/>
      <c r="Q128" s="132"/>
      <c r="R128" s="132"/>
      <c r="S128" s="132"/>
      <c r="T128" s="136"/>
      <c r="U128" s="136"/>
      <c r="V128" s="136" t="s">
        <v>143</v>
      </c>
      <c r="W128" s="137"/>
      <c r="X128" s="133"/>
    </row>
    <row r="129" spans="4:24" ht="12.75">
      <c r="D129" s="131" t="s">
        <v>295</v>
      </c>
      <c r="E129" s="132"/>
      <c r="F129" s="133"/>
      <c r="G129" s="134"/>
      <c r="H129" s="134"/>
      <c r="I129" s="134"/>
      <c r="J129" s="134"/>
      <c r="K129" s="135"/>
      <c r="L129" s="135"/>
      <c r="M129" s="132"/>
      <c r="N129" s="132"/>
      <c r="O129" s="133"/>
      <c r="P129" s="133"/>
      <c r="Q129" s="132"/>
      <c r="R129" s="132"/>
      <c r="S129" s="132"/>
      <c r="T129" s="136"/>
      <c r="U129" s="136"/>
      <c r="V129" s="136" t="s">
        <v>143</v>
      </c>
      <c r="W129" s="137"/>
      <c r="X129" s="133"/>
    </row>
    <row r="130" spans="4:24" ht="12.75">
      <c r="D130" s="131" t="s">
        <v>296</v>
      </c>
      <c r="E130" s="132"/>
      <c r="F130" s="133"/>
      <c r="G130" s="134"/>
      <c r="H130" s="134"/>
      <c r="I130" s="134"/>
      <c r="J130" s="134"/>
      <c r="K130" s="135"/>
      <c r="L130" s="135"/>
      <c r="M130" s="132"/>
      <c r="N130" s="132"/>
      <c r="O130" s="133"/>
      <c r="P130" s="133"/>
      <c r="Q130" s="132"/>
      <c r="R130" s="132"/>
      <c r="S130" s="132"/>
      <c r="T130" s="136"/>
      <c r="U130" s="136"/>
      <c r="V130" s="136" t="s">
        <v>143</v>
      </c>
      <c r="W130" s="137"/>
      <c r="X130" s="133"/>
    </row>
    <row r="131" spans="4:24" ht="12.75">
      <c r="D131" s="131" t="s">
        <v>297</v>
      </c>
      <c r="E131" s="132"/>
      <c r="F131" s="133"/>
      <c r="G131" s="134"/>
      <c r="H131" s="134"/>
      <c r="I131" s="134"/>
      <c r="J131" s="134"/>
      <c r="K131" s="135"/>
      <c r="L131" s="135"/>
      <c r="M131" s="132"/>
      <c r="N131" s="132"/>
      <c r="O131" s="133"/>
      <c r="P131" s="133"/>
      <c r="Q131" s="132"/>
      <c r="R131" s="132"/>
      <c r="S131" s="132"/>
      <c r="T131" s="136"/>
      <c r="U131" s="136"/>
      <c r="V131" s="136" t="s">
        <v>143</v>
      </c>
      <c r="W131" s="137"/>
      <c r="X131" s="133"/>
    </row>
    <row r="132" spans="4:24" ht="12.75">
      <c r="D132" s="131" t="s">
        <v>298</v>
      </c>
      <c r="E132" s="132"/>
      <c r="F132" s="133"/>
      <c r="G132" s="134"/>
      <c r="H132" s="134"/>
      <c r="I132" s="134"/>
      <c r="J132" s="134"/>
      <c r="K132" s="135"/>
      <c r="L132" s="135"/>
      <c r="M132" s="132"/>
      <c r="N132" s="132"/>
      <c r="O132" s="133"/>
      <c r="P132" s="133"/>
      <c r="Q132" s="132"/>
      <c r="R132" s="132"/>
      <c r="S132" s="132"/>
      <c r="T132" s="136"/>
      <c r="U132" s="136"/>
      <c r="V132" s="136" t="s">
        <v>143</v>
      </c>
      <c r="W132" s="137"/>
      <c r="X132" s="133"/>
    </row>
    <row r="133" spans="4:24" ht="12.75">
      <c r="D133" s="131" t="s">
        <v>299</v>
      </c>
      <c r="E133" s="132"/>
      <c r="F133" s="133"/>
      <c r="G133" s="134"/>
      <c r="H133" s="134"/>
      <c r="I133" s="134"/>
      <c r="J133" s="134"/>
      <c r="K133" s="135"/>
      <c r="L133" s="135"/>
      <c r="M133" s="132"/>
      <c r="N133" s="132"/>
      <c r="O133" s="133"/>
      <c r="P133" s="133"/>
      <c r="Q133" s="132"/>
      <c r="R133" s="132"/>
      <c r="S133" s="132"/>
      <c r="T133" s="136"/>
      <c r="U133" s="136"/>
      <c r="V133" s="136" t="s">
        <v>143</v>
      </c>
      <c r="W133" s="137"/>
      <c r="X133" s="133"/>
    </row>
    <row r="134" spans="4:24" ht="12.75">
      <c r="D134" s="131" t="s">
        <v>300</v>
      </c>
      <c r="E134" s="132"/>
      <c r="F134" s="133"/>
      <c r="G134" s="134"/>
      <c r="H134" s="134"/>
      <c r="I134" s="134"/>
      <c r="J134" s="134"/>
      <c r="K134" s="135"/>
      <c r="L134" s="135"/>
      <c r="M134" s="132"/>
      <c r="N134" s="132"/>
      <c r="O134" s="133"/>
      <c r="P134" s="133"/>
      <c r="Q134" s="132"/>
      <c r="R134" s="132"/>
      <c r="S134" s="132"/>
      <c r="T134" s="136"/>
      <c r="U134" s="136"/>
      <c r="V134" s="136" t="s">
        <v>143</v>
      </c>
      <c r="W134" s="137"/>
      <c r="X134" s="133"/>
    </row>
    <row r="135" spans="4:24" ht="12.75">
      <c r="D135" s="131" t="s">
        <v>191</v>
      </c>
      <c r="E135" s="132"/>
      <c r="F135" s="133"/>
      <c r="G135" s="134"/>
      <c r="H135" s="134"/>
      <c r="I135" s="134"/>
      <c r="J135" s="134"/>
      <c r="K135" s="135"/>
      <c r="L135" s="135"/>
      <c r="M135" s="132"/>
      <c r="N135" s="132"/>
      <c r="O135" s="133"/>
      <c r="P135" s="133"/>
      <c r="Q135" s="132"/>
      <c r="R135" s="132"/>
      <c r="S135" s="132"/>
      <c r="T135" s="136"/>
      <c r="U135" s="136"/>
      <c r="V135" s="136" t="s">
        <v>143</v>
      </c>
      <c r="W135" s="137"/>
      <c r="X135" s="133"/>
    </row>
    <row r="136" spans="4:14" ht="12.75">
      <c r="D136" s="138" t="s">
        <v>301</v>
      </c>
      <c r="E136" s="132"/>
      <c r="H136" s="139">
        <f>SUM(H103:H135)</f>
        <v>0</v>
      </c>
      <c r="I136" s="139">
        <f>SUM(I103:I135)</f>
        <v>0</v>
      </c>
      <c r="J136" s="139">
        <f>SUM(J103:J135)</f>
        <v>0</v>
      </c>
      <c r="L136" s="140">
        <f>SUM(L103:L135)</f>
        <v>8.61977083</v>
      </c>
      <c r="N136" s="141">
        <f>SUM(N103:N135)</f>
        <v>0</v>
      </c>
    </row>
    <row r="137" ht="12.75">
      <c r="E137" s="139">
        <f>J136</f>
        <v>0</v>
      </c>
    </row>
    <row r="138" ht="12.75">
      <c r="B138" s="107" t="s">
        <v>96</v>
      </c>
    </row>
    <row r="139" spans="1:28" ht="20.25">
      <c r="A139" s="105">
        <v>43</v>
      </c>
      <c r="B139" s="106" t="s">
        <v>145</v>
      </c>
      <c r="C139" s="107" t="s">
        <v>302</v>
      </c>
      <c r="D139" s="108" t="s">
        <v>303</v>
      </c>
      <c r="F139" s="110" t="s">
        <v>244</v>
      </c>
      <c r="H139" s="111">
        <f>ROUND(E140*G139,2)</f>
        <v>0</v>
      </c>
      <c r="J139" s="111">
        <f>ROUND(E140*G139,2)</f>
        <v>0</v>
      </c>
      <c r="K139" s="112">
        <v>9E-05</v>
      </c>
      <c r="L139" s="112">
        <f>E140*K139</f>
        <v>0.004309200000000001</v>
      </c>
      <c r="O139" s="110">
        <v>20</v>
      </c>
      <c r="P139" s="110" t="s">
        <v>141</v>
      </c>
      <c r="V139" s="113" t="s">
        <v>62</v>
      </c>
      <c r="AB139" s="110">
        <v>1</v>
      </c>
    </row>
    <row r="140" spans="4:24" ht="12.75">
      <c r="D140" s="131" t="s">
        <v>304</v>
      </c>
      <c r="E140" s="109">
        <v>47.88</v>
      </c>
      <c r="F140" s="133"/>
      <c r="G140" s="134"/>
      <c r="H140" s="134"/>
      <c r="I140" s="134"/>
      <c r="J140" s="134"/>
      <c r="K140" s="135"/>
      <c r="L140" s="135"/>
      <c r="M140" s="132"/>
      <c r="N140" s="132"/>
      <c r="O140" s="133"/>
      <c r="P140" s="133"/>
      <c r="Q140" s="132"/>
      <c r="R140" s="132"/>
      <c r="S140" s="132"/>
      <c r="T140" s="136"/>
      <c r="U140" s="136"/>
      <c r="V140" s="136" t="s">
        <v>143</v>
      </c>
      <c r="W140" s="137"/>
      <c r="X140" s="133"/>
    </row>
    <row r="141" spans="1:28" ht="12.75">
      <c r="A141" s="105">
        <v>44</v>
      </c>
      <c r="B141" s="106" t="s">
        <v>157</v>
      </c>
      <c r="C141" s="107" t="s">
        <v>305</v>
      </c>
      <c r="D141" s="108" t="s">
        <v>306</v>
      </c>
      <c r="E141" s="132"/>
      <c r="F141" s="110" t="s">
        <v>173</v>
      </c>
      <c r="H141" s="111">
        <f>ROUND(E142*G141,2)</f>
        <v>0</v>
      </c>
      <c r="J141" s="111">
        <f>ROUND(E142*G141,2)</f>
        <v>0</v>
      </c>
      <c r="O141" s="110">
        <v>20</v>
      </c>
      <c r="P141" s="110" t="s">
        <v>141</v>
      </c>
      <c r="V141" s="113" t="s">
        <v>62</v>
      </c>
      <c r="AB141" s="110">
        <v>1</v>
      </c>
    </row>
    <row r="142" spans="4:24" ht="12.75">
      <c r="D142" s="131" t="s">
        <v>307</v>
      </c>
      <c r="E142" s="109">
        <v>204.061</v>
      </c>
      <c r="F142" s="133"/>
      <c r="G142" s="134"/>
      <c r="H142" s="134"/>
      <c r="I142" s="134"/>
      <c r="J142" s="134"/>
      <c r="K142" s="135"/>
      <c r="L142" s="135"/>
      <c r="M142" s="132"/>
      <c r="N142" s="132"/>
      <c r="O142" s="133"/>
      <c r="P142" s="133"/>
      <c r="Q142" s="132"/>
      <c r="R142" s="132"/>
      <c r="S142" s="132"/>
      <c r="T142" s="136"/>
      <c r="U142" s="136"/>
      <c r="V142" s="136" t="s">
        <v>143</v>
      </c>
      <c r="W142" s="137"/>
      <c r="X142" s="133"/>
    </row>
    <row r="143" spans="1:28" ht="20.25">
      <c r="A143" s="105">
        <v>45</v>
      </c>
      <c r="B143" s="106" t="s">
        <v>157</v>
      </c>
      <c r="C143" s="107" t="s">
        <v>308</v>
      </c>
      <c r="D143" s="108" t="s">
        <v>309</v>
      </c>
      <c r="E143" s="132"/>
      <c r="F143" s="110" t="s">
        <v>250</v>
      </c>
      <c r="H143" s="111">
        <f>ROUND(E144*G143,2)</f>
        <v>0</v>
      </c>
      <c r="J143" s="111">
        <f aca="true" t="shared" si="29" ref="J143:J145">ROUND(E144*G143,2)</f>
        <v>0</v>
      </c>
      <c r="K143" s="112">
        <v>0.00011</v>
      </c>
      <c r="L143" s="112">
        <f>E144*K143</f>
        <v>0.0275</v>
      </c>
      <c r="O143" s="110">
        <v>20</v>
      </c>
      <c r="P143" s="110" t="s">
        <v>141</v>
      </c>
      <c r="V143" s="113" t="s">
        <v>62</v>
      </c>
      <c r="AB143" s="110">
        <v>7</v>
      </c>
    </row>
    <row r="144" spans="1:28" ht="20.25">
      <c r="A144" s="105">
        <v>46</v>
      </c>
      <c r="B144" s="106" t="s">
        <v>247</v>
      </c>
      <c r="C144" s="107" t="s">
        <v>310</v>
      </c>
      <c r="D144" s="108" t="s">
        <v>311</v>
      </c>
      <c r="E144" s="109">
        <v>250</v>
      </c>
      <c r="F144" s="110" t="s">
        <v>250</v>
      </c>
      <c r="I144" s="111">
        <f>ROUND(E145*G144,2)</f>
        <v>0</v>
      </c>
      <c r="J144" s="111">
        <f t="shared" si="29"/>
        <v>0</v>
      </c>
      <c r="O144" s="110">
        <v>20</v>
      </c>
      <c r="P144" s="110" t="s">
        <v>141</v>
      </c>
      <c r="V144" s="113" t="s">
        <v>50</v>
      </c>
      <c r="AB144" s="110">
        <v>7</v>
      </c>
    </row>
    <row r="145" spans="1:28" ht="20.25">
      <c r="A145" s="105">
        <v>47</v>
      </c>
      <c r="B145" s="106" t="s">
        <v>157</v>
      </c>
      <c r="C145" s="107" t="s">
        <v>312</v>
      </c>
      <c r="D145" s="108" t="s">
        <v>313</v>
      </c>
      <c r="E145" s="109">
        <v>250</v>
      </c>
      <c r="F145" s="110" t="s">
        <v>250</v>
      </c>
      <c r="H145" s="111">
        <f>ROUND(E146*G145,2)</f>
        <v>0</v>
      </c>
      <c r="J145" s="111">
        <f t="shared" si="29"/>
        <v>0</v>
      </c>
      <c r="K145" s="112">
        <v>1E-05</v>
      </c>
      <c r="L145" s="112">
        <f>E146*K145</f>
        <v>0.005</v>
      </c>
      <c r="O145" s="110">
        <v>20</v>
      </c>
      <c r="P145" s="110" t="s">
        <v>141</v>
      </c>
      <c r="V145" s="113" t="s">
        <v>62</v>
      </c>
      <c r="AB145" s="110">
        <v>1</v>
      </c>
    </row>
    <row r="146" spans="4:24" ht="12.75">
      <c r="D146" s="131" t="s">
        <v>314</v>
      </c>
      <c r="E146" s="109">
        <v>500</v>
      </c>
      <c r="F146" s="133"/>
      <c r="G146" s="134"/>
      <c r="H146" s="134"/>
      <c r="I146" s="134"/>
      <c r="J146" s="134"/>
      <c r="K146" s="135"/>
      <c r="L146" s="135"/>
      <c r="M146" s="132"/>
      <c r="N146" s="132"/>
      <c r="O146" s="133"/>
      <c r="P146" s="133"/>
      <c r="Q146" s="132"/>
      <c r="R146" s="132"/>
      <c r="S146" s="132"/>
      <c r="T146" s="136"/>
      <c r="U146" s="136"/>
      <c r="V146" s="136" t="s">
        <v>143</v>
      </c>
      <c r="W146" s="137"/>
      <c r="X146" s="133"/>
    </row>
    <row r="147" spans="1:28" ht="20.25">
      <c r="A147" s="105">
        <v>48</v>
      </c>
      <c r="B147" s="106" t="s">
        <v>315</v>
      </c>
      <c r="C147" s="107" t="s">
        <v>316</v>
      </c>
      <c r="D147" s="108" t="s">
        <v>317</v>
      </c>
      <c r="E147" s="132"/>
      <c r="F147" s="110" t="s">
        <v>250</v>
      </c>
      <c r="H147" s="111">
        <f>ROUND(E148*G147,2)</f>
        <v>0</v>
      </c>
      <c r="J147" s="111">
        <f>ROUND(E148*G147,2)</f>
        <v>0</v>
      </c>
      <c r="K147" s="112">
        <v>0.0005</v>
      </c>
      <c r="L147" s="112">
        <f>E148*K147</f>
        <v>0.0035</v>
      </c>
      <c r="M147" s="109">
        <v>0.037</v>
      </c>
      <c r="N147" s="109">
        <f>E148*M147</f>
        <v>0.259</v>
      </c>
      <c r="O147" s="110">
        <v>20</v>
      </c>
      <c r="P147" s="110" t="s">
        <v>141</v>
      </c>
      <c r="V147" s="113" t="s">
        <v>62</v>
      </c>
      <c r="AB147" s="110">
        <v>1</v>
      </c>
    </row>
    <row r="148" spans="4:24" ht="12.75">
      <c r="D148" s="131" t="s">
        <v>318</v>
      </c>
      <c r="E148" s="109">
        <v>7</v>
      </c>
      <c r="F148" s="133"/>
      <c r="G148" s="134"/>
      <c r="H148" s="134"/>
      <c r="I148" s="134"/>
      <c r="J148" s="134"/>
      <c r="K148" s="135"/>
      <c r="L148" s="135"/>
      <c r="M148" s="132"/>
      <c r="N148" s="132"/>
      <c r="O148" s="133"/>
      <c r="P148" s="133"/>
      <c r="Q148" s="132"/>
      <c r="R148" s="132"/>
      <c r="S148" s="132"/>
      <c r="T148" s="136"/>
      <c r="U148" s="136"/>
      <c r="V148" s="136" t="s">
        <v>143</v>
      </c>
      <c r="W148" s="137"/>
      <c r="X148" s="133"/>
    </row>
    <row r="149" spans="4:24" ht="12.75">
      <c r="D149" s="131" t="s">
        <v>319</v>
      </c>
      <c r="E149" s="132"/>
      <c r="F149" s="133"/>
      <c r="G149" s="134"/>
      <c r="H149" s="134"/>
      <c r="I149" s="134"/>
      <c r="J149" s="134"/>
      <c r="K149" s="135"/>
      <c r="L149" s="135"/>
      <c r="M149" s="132"/>
      <c r="N149" s="132"/>
      <c r="O149" s="133"/>
      <c r="P149" s="133"/>
      <c r="Q149" s="132"/>
      <c r="R149" s="132"/>
      <c r="S149" s="132"/>
      <c r="T149" s="136"/>
      <c r="U149" s="136"/>
      <c r="V149" s="136" t="s">
        <v>143</v>
      </c>
      <c r="W149" s="137"/>
      <c r="X149" s="133"/>
    </row>
    <row r="150" spans="1:28" ht="20.25">
      <c r="A150" s="105">
        <v>49</v>
      </c>
      <c r="B150" s="106" t="s">
        <v>315</v>
      </c>
      <c r="C150" s="107" t="s">
        <v>320</v>
      </c>
      <c r="D150" s="108" t="s">
        <v>321</v>
      </c>
      <c r="E150" s="132"/>
      <c r="F150" s="110" t="s">
        <v>244</v>
      </c>
      <c r="H150" s="111">
        <f aca="true" t="shared" si="30" ref="H150:H152">ROUND(E151*G150,2)</f>
        <v>0</v>
      </c>
      <c r="J150" s="111">
        <f aca="true" t="shared" si="31" ref="J150:J152">ROUND(E151*G150,2)</f>
        <v>0</v>
      </c>
      <c r="K150" s="112">
        <v>0.0005</v>
      </c>
      <c r="L150" s="112">
        <f>E151*K150</f>
        <v>0.01304</v>
      </c>
      <c r="M150" s="109">
        <v>0.049</v>
      </c>
      <c r="N150" s="109">
        <f>E151*M150</f>
        <v>1.27792</v>
      </c>
      <c r="O150" s="110">
        <v>20</v>
      </c>
      <c r="P150" s="110" t="s">
        <v>141</v>
      </c>
      <c r="V150" s="113" t="s">
        <v>62</v>
      </c>
      <c r="AB150" s="110">
        <v>1</v>
      </c>
    </row>
    <row r="151" spans="1:28" ht="12.75">
      <c r="A151" s="105">
        <v>50</v>
      </c>
      <c r="B151" s="106" t="s">
        <v>182</v>
      </c>
      <c r="C151" s="107" t="s">
        <v>322</v>
      </c>
      <c r="D151" s="108" t="s">
        <v>323</v>
      </c>
      <c r="E151" s="109">
        <v>26.08</v>
      </c>
      <c r="F151" s="110" t="s">
        <v>181</v>
      </c>
      <c r="H151" s="111">
        <f t="shared" si="30"/>
        <v>0</v>
      </c>
      <c r="J151" s="111">
        <f t="shared" si="31"/>
        <v>0</v>
      </c>
      <c r="O151" s="110">
        <v>20</v>
      </c>
      <c r="P151" s="110" t="s">
        <v>141</v>
      </c>
      <c r="V151" s="113" t="s">
        <v>62</v>
      </c>
      <c r="AB151" s="110">
        <v>1</v>
      </c>
    </row>
    <row r="152" spans="1:28" ht="12.75">
      <c r="A152" s="105">
        <v>51</v>
      </c>
      <c r="B152" s="106" t="s">
        <v>324</v>
      </c>
      <c r="C152" s="107" t="s">
        <v>325</v>
      </c>
      <c r="D152" s="108" t="s">
        <v>326</v>
      </c>
      <c r="E152" s="109">
        <v>343.361</v>
      </c>
      <c r="F152" s="110" t="s">
        <v>327</v>
      </c>
      <c r="H152" s="111">
        <f t="shared" si="30"/>
        <v>0</v>
      </c>
      <c r="J152" s="111">
        <f t="shared" si="31"/>
        <v>0</v>
      </c>
      <c r="O152" s="110">
        <v>20</v>
      </c>
      <c r="P152" s="110" t="s">
        <v>141</v>
      </c>
      <c r="V152" s="113" t="s">
        <v>62</v>
      </c>
      <c r="AB152" s="110">
        <v>1</v>
      </c>
    </row>
    <row r="153" spans="4:14" ht="12.75">
      <c r="D153" s="138" t="s">
        <v>328</v>
      </c>
      <c r="E153" s="109">
        <v>60</v>
      </c>
      <c r="H153" s="139">
        <f>SUM(H138:H152)</f>
        <v>0</v>
      </c>
      <c r="I153" s="139">
        <f>SUM(I138:I152)</f>
        <v>0</v>
      </c>
      <c r="J153" s="139">
        <f>SUM(J138:J152)</f>
        <v>0</v>
      </c>
      <c r="L153" s="140">
        <f>SUM(L138:L152)</f>
        <v>0.0533492</v>
      </c>
      <c r="N153" s="141">
        <f>SUM(N138:N152)</f>
        <v>1.5369199999999998</v>
      </c>
    </row>
    <row r="154" ht="12.75">
      <c r="E154" s="139">
        <f>J153</f>
        <v>0</v>
      </c>
    </row>
    <row r="155" spans="4:14" ht="12.75">
      <c r="D155" s="138" t="s">
        <v>97</v>
      </c>
      <c r="H155" s="139">
        <f>+H23+H37+H48+H101+H136+H153</f>
        <v>0</v>
      </c>
      <c r="I155" s="139">
        <f>+I23+I37+I48+I101+I136+I153</f>
        <v>0</v>
      </c>
      <c r="J155" s="139">
        <f>+J23+J37+J48+J101+J136+J153</f>
        <v>0</v>
      </c>
      <c r="L155" s="140">
        <f>+L23+L37+L48+L101+L136+L153</f>
        <v>404.95937583999995</v>
      </c>
      <c r="N155" s="141">
        <f>+N23+N37+N48+N101+N136+N153</f>
        <v>1.5369199999999998</v>
      </c>
    </row>
    <row r="156" ht="12.75">
      <c r="E156" s="141">
        <f>J155</f>
        <v>0</v>
      </c>
    </row>
    <row r="157" ht="12.75">
      <c r="B157" s="130" t="s">
        <v>329</v>
      </c>
    </row>
    <row r="158" ht="12.75">
      <c r="B158" s="107" t="s">
        <v>98</v>
      </c>
    </row>
    <row r="159" spans="1:28" ht="20.25">
      <c r="A159" s="105">
        <v>52</v>
      </c>
      <c r="B159" s="106" t="s">
        <v>330</v>
      </c>
      <c r="C159" s="107" t="s">
        <v>331</v>
      </c>
      <c r="D159" s="108" t="s">
        <v>332</v>
      </c>
      <c r="F159" s="110" t="s">
        <v>244</v>
      </c>
      <c r="H159" s="111">
        <f>ROUND(E160*G159,2)</f>
        <v>0</v>
      </c>
      <c r="J159" s="111">
        <f>ROUND(E160*G159,2)</f>
        <v>0</v>
      </c>
      <c r="O159" s="110">
        <v>20</v>
      </c>
      <c r="P159" s="110" t="s">
        <v>141</v>
      </c>
      <c r="V159" s="113" t="s">
        <v>333</v>
      </c>
      <c r="AB159" s="110">
        <v>1</v>
      </c>
    </row>
    <row r="160" spans="4:24" ht="12.75">
      <c r="D160" s="131" t="s">
        <v>334</v>
      </c>
      <c r="E160" s="109">
        <v>68.72</v>
      </c>
      <c r="F160" s="133"/>
      <c r="G160" s="134"/>
      <c r="H160" s="134"/>
      <c r="I160" s="134"/>
      <c r="J160" s="134"/>
      <c r="K160" s="135"/>
      <c r="L160" s="135"/>
      <c r="M160" s="132"/>
      <c r="N160" s="132"/>
      <c r="O160" s="133"/>
      <c r="P160" s="133"/>
      <c r="Q160" s="132"/>
      <c r="R160" s="132"/>
      <c r="S160" s="132"/>
      <c r="T160" s="136"/>
      <c r="U160" s="136"/>
      <c r="V160" s="136" t="s">
        <v>143</v>
      </c>
      <c r="W160" s="137"/>
      <c r="X160" s="133"/>
    </row>
    <row r="161" spans="4:24" ht="12.75">
      <c r="D161" s="131" t="s">
        <v>335</v>
      </c>
      <c r="E161" s="132"/>
      <c r="F161" s="133"/>
      <c r="G161" s="134"/>
      <c r="H161" s="134"/>
      <c r="I161" s="134"/>
      <c r="J161" s="134"/>
      <c r="K161" s="135"/>
      <c r="L161" s="135"/>
      <c r="M161" s="132"/>
      <c r="N161" s="132"/>
      <c r="O161" s="133"/>
      <c r="P161" s="133"/>
      <c r="Q161" s="132"/>
      <c r="R161" s="132"/>
      <c r="S161" s="132"/>
      <c r="T161" s="136"/>
      <c r="U161" s="136"/>
      <c r="V161" s="136" t="s">
        <v>143</v>
      </c>
      <c r="W161" s="137"/>
      <c r="X161" s="133"/>
    </row>
    <row r="162" spans="4:24" ht="12.75">
      <c r="D162" s="131" t="s">
        <v>336</v>
      </c>
      <c r="E162" s="132"/>
      <c r="F162" s="133"/>
      <c r="G162" s="134"/>
      <c r="H162" s="134"/>
      <c r="I162" s="134"/>
      <c r="J162" s="134"/>
      <c r="K162" s="135"/>
      <c r="L162" s="135"/>
      <c r="M162" s="132"/>
      <c r="N162" s="132"/>
      <c r="O162" s="133"/>
      <c r="P162" s="133"/>
      <c r="Q162" s="132"/>
      <c r="R162" s="132"/>
      <c r="S162" s="132"/>
      <c r="T162" s="136"/>
      <c r="U162" s="136"/>
      <c r="V162" s="136" t="s">
        <v>143</v>
      </c>
      <c r="W162" s="137"/>
      <c r="X162" s="133"/>
    </row>
    <row r="163" spans="4:24" ht="12.75">
      <c r="D163" s="131" t="s">
        <v>337</v>
      </c>
      <c r="E163" s="132"/>
      <c r="F163" s="133"/>
      <c r="G163" s="134"/>
      <c r="H163" s="134"/>
      <c r="I163" s="134"/>
      <c r="J163" s="134"/>
      <c r="K163" s="135"/>
      <c r="L163" s="135"/>
      <c r="M163" s="132"/>
      <c r="N163" s="132"/>
      <c r="O163" s="133"/>
      <c r="P163" s="133"/>
      <c r="Q163" s="132"/>
      <c r="R163" s="132"/>
      <c r="S163" s="132"/>
      <c r="T163" s="136"/>
      <c r="U163" s="136"/>
      <c r="V163" s="136" t="s">
        <v>143</v>
      </c>
      <c r="W163" s="137"/>
      <c r="X163" s="133"/>
    </row>
    <row r="164" spans="4:24" ht="12.75">
      <c r="D164" s="131" t="s">
        <v>338</v>
      </c>
      <c r="E164" s="132"/>
      <c r="F164" s="133"/>
      <c r="G164" s="134"/>
      <c r="H164" s="134"/>
      <c r="I164" s="134"/>
      <c r="J164" s="134"/>
      <c r="K164" s="135"/>
      <c r="L164" s="135"/>
      <c r="M164" s="132"/>
      <c r="N164" s="132"/>
      <c r="O164" s="133"/>
      <c r="P164" s="133"/>
      <c r="Q164" s="132"/>
      <c r="R164" s="132"/>
      <c r="S164" s="132"/>
      <c r="T164" s="136"/>
      <c r="U164" s="136"/>
      <c r="V164" s="136" t="s">
        <v>143</v>
      </c>
      <c r="W164" s="137"/>
      <c r="X164" s="133"/>
    </row>
    <row r="165" spans="4:24" ht="12.75">
      <c r="D165" s="131" t="s">
        <v>339</v>
      </c>
      <c r="E165" s="132"/>
      <c r="F165" s="133"/>
      <c r="G165" s="134"/>
      <c r="H165" s="134"/>
      <c r="I165" s="134"/>
      <c r="J165" s="134"/>
      <c r="K165" s="135"/>
      <c r="L165" s="135"/>
      <c r="M165" s="132"/>
      <c r="N165" s="132"/>
      <c r="O165" s="133"/>
      <c r="P165" s="133"/>
      <c r="Q165" s="132"/>
      <c r="R165" s="132"/>
      <c r="S165" s="132"/>
      <c r="T165" s="136"/>
      <c r="U165" s="136"/>
      <c r="V165" s="136" t="s">
        <v>143</v>
      </c>
      <c r="W165" s="137"/>
      <c r="X165" s="133"/>
    </row>
    <row r="166" spans="4:24" ht="12.75">
      <c r="D166" s="131" t="s">
        <v>340</v>
      </c>
      <c r="E166" s="132"/>
      <c r="F166" s="133"/>
      <c r="G166" s="134"/>
      <c r="H166" s="134"/>
      <c r="I166" s="134"/>
      <c r="J166" s="134"/>
      <c r="K166" s="135"/>
      <c r="L166" s="135"/>
      <c r="M166" s="132"/>
      <c r="N166" s="132"/>
      <c r="O166" s="133"/>
      <c r="P166" s="133"/>
      <c r="Q166" s="132"/>
      <c r="R166" s="132"/>
      <c r="S166" s="132"/>
      <c r="T166" s="136"/>
      <c r="U166" s="136"/>
      <c r="V166" s="136" t="s">
        <v>143</v>
      </c>
      <c r="W166" s="137"/>
      <c r="X166" s="133"/>
    </row>
    <row r="167" spans="4:24" ht="12.75">
      <c r="D167" s="131" t="s">
        <v>341</v>
      </c>
      <c r="E167" s="132"/>
      <c r="F167" s="133"/>
      <c r="G167" s="134"/>
      <c r="H167" s="134"/>
      <c r="I167" s="134"/>
      <c r="J167" s="134"/>
      <c r="K167" s="135"/>
      <c r="L167" s="135"/>
      <c r="M167" s="132"/>
      <c r="N167" s="132"/>
      <c r="O167" s="133"/>
      <c r="P167" s="133"/>
      <c r="Q167" s="132"/>
      <c r="R167" s="132"/>
      <c r="S167" s="132"/>
      <c r="T167" s="136"/>
      <c r="U167" s="136"/>
      <c r="V167" s="136" t="s">
        <v>143</v>
      </c>
      <c r="W167" s="137"/>
      <c r="X167" s="133"/>
    </row>
    <row r="168" spans="4:24" ht="12.75">
      <c r="D168" s="131" t="s">
        <v>342</v>
      </c>
      <c r="E168" s="132"/>
      <c r="F168" s="133"/>
      <c r="G168" s="134"/>
      <c r="H168" s="134"/>
      <c r="I168" s="134"/>
      <c r="J168" s="134"/>
      <c r="K168" s="135"/>
      <c r="L168" s="135"/>
      <c r="M168" s="132"/>
      <c r="N168" s="132"/>
      <c r="O168" s="133"/>
      <c r="P168" s="133"/>
      <c r="Q168" s="132"/>
      <c r="R168" s="132"/>
      <c r="S168" s="132"/>
      <c r="T168" s="136"/>
      <c r="U168" s="136"/>
      <c r="V168" s="136" t="s">
        <v>143</v>
      </c>
      <c r="W168" s="137"/>
      <c r="X168" s="133"/>
    </row>
    <row r="169" spans="1:28" ht="20.25">
      <c r="A169" s="105">
        <v>53</v>
      </c>
      <c r="B169" s="106" t="s">
        <v>247</v>
      </c>
      <c r="C169" s="107" t="s">
        <v>343</v>
      </c>
      <c r="D169" s="108" t="s">
        <v>344</v>
      </c>
      <c r="E169" s="132"/>
      <c r="F169" s="110" t="s">
        <v>244</v>
      </c>
      <c r="I169" s="111">
        <f>ROUND(E170*G169,2)</f>
        <v>0</v>
      </c>
      <c r="J169" s="111">
        <f aca="true" t="shared" si="32" ref="J169:J172">ROUND(E170*G169,2)</f>
        <v>0</v>
      </c>
      <c r="O169" s="110">
        <v>20</v>
      </c>
      <c r="P169" s="110" t="s">
        <v>141</v>
      </c>
      <c r="V169" s="113" t="s">
        <v>50</v>
      </c>
      <c r="AB169" s="110">
        <v>8</v>
      </c>
    </row>
    <row r="170" spans="1:28" ht="20.25">
      <c r="A170" s="105">
        <v>54</v>
      </c>
      <c r="B170" s="106" t="s">
        <v>330</v>
      </c>
      <c r="C170" s="107" t="s">
        <v>345</v>
      </c>
      <c r="D170" s="108" t="s">
        <v>346</v>
      </c>
      <c r="E170" s="109">
        <v>68.72</v>
      </c>
      <c r="F170" s="110" t="s">
        <v>244</v>
      </c>
      <c r="H170" s="111">
        <f>ROUND(E171*G170,2)</f>
        <v>0</v>
      </c>
      <c r="J170" s="111">
        <f t="shared" si="32"/>
        <v>0</v>
      </c>
      <c r="O170" s="110">
        <v>20</v>
      </c>
      <c r="P170" s="110" t="s">
        <v>141</v>
      </c>
      <c r="V170" s="113" t="s">
        <v>333</v>
      </c>
      <c r="AB170" s="110">
        <v>1</v>
      </c>
    </row>
    <row r="171" spans="1:28" ht="12.75">
      <c r="A171" s="105">
        <v>55</v>
      </c>
      <c r="B171" s="106" t="s">
        <v>247</v>
      </c>
      <c r="C171" s="107" t="s">
        <v>347</v>
      </c>
      <c r="D171" s="108" t="s">
        <v>348</v>
      </c>
      <c r="E171" s="109">
        <v>8.3</v>
      </c>
      <c r="F171" s="110" t="s">
        <v>244</v>
      </c>
      <c r="I171" s="111">
        <f>ROUND(E172*G171,2)</f>
        <v>0</v>
      </c>
      <c r="J171" s="111">
        <f t="shared" si="32"/>
        <v>0</v>
      </c>
      <c r="K171" s="112">
        <v>1</v>
      </c>
      <c r="L171" s="112">
        <f>E172*K171</f>
        <v>8.3</v>
      </c>
      <c r="O171" s="110">
        <v>20</v>
      </c>
      <c r="P171" s="110" t="s">
        <v>141</v>
      </c>
      <c r="V171" s="113" t="s">
        <v>50</v>
      </c>
      <c r="AB171" s="110">
        <v>8</v>
      </c>
    </row>
    <row r="172" spans="1:28" ht="20.25">
      <c r="A172" s="105">
        <v>56</v>
      </c>
      <c r="B172" s="106" t="s">
        <v>330</v>
      </c>
      <c r="C172" s="107" t="s">
        <v>349</v>
      </c>
      <c r="D172" s="108" t="s">
        <v>350</v>
      </c>
      <c r="E172" s="109">
        <v>8.3</v>
      </c>
      <c r="F172" s="110" t="s">
        <v>127</v>
      </c>
      <c r="H172" s="111">
        <f>ROUND(E173*G172,2)</f>
        <v>0</v>
      </c>
      <c r="J172" s="111">
        <f t="shared" si="32"/>
        <v>0</v>
      </c>
      <c r="O172" s="110">
        <v>20</v>
      </c>
      <c r="P172" s="110" t="s">
        <v>141</v>
      </c>
      <c r="V172" s="113" t="s">
        <v>333</v>
      </c>
      <c r="AB172" s="110">
        <v>1</v>
      </c>
    </row>
    <row r="173" spans="4:14" ht="12.75">
      <c r="D173" s="138" t="s">
        <v>351</v>
      </c>
      <c r="E173" s="109">
        <v>72.477</v>
      </c>
      <c r="H173" s="139">
        <f>SUM(H157:H172)</f>
        <v>0</v>
      </c>
      <c r="I173" s="139">
        <f>SUM(I157:I172)</f>
        <v>0</v>
      </c>
      <c r="J173" s="139">
        <f>SUM(J157:J172)</f>
        <v>0</v>
      </c>
      <c r="L173" s="140">
        <f>SUM(L157:L172)</f>
        <v>8.3</v>
      </c>
      <c r="N173" s="141">
        <f>SUM(N157:N172)</f>
        <v>0</v>
      </c>
    </row>
    <row r="174" ht="12.75">
      <c r="E174" s="139">
        <f>J173</f>
        <v>0</v>
      </c>
    </row>
    <row r="175" spans="4:14" ht="12.75">
      <c r="D175" s="138" t="s">
        <v>99</v>
      </c>
      <c r="H175" s="139">
        <f>+H173</f>
        <v>0</v>
      </c>
      <c r="I175" s="139">
        <f>+I173</f>
        <v>0</v>
      </c>
      <c r="J175" s="139">
        <f>+J173</f>
        <v>0</v>
      </c>
      <c r="L175" s="140">
        <f>+L173</f>
        <v>8.3</v>
      </c>
      <c r="N175" s="141">
        <f>+N173</f>
        <v>0</v>
      </c>
    </row>
    <row r="176" ht="12.75">
      <c r="E176" s="139">
        <f>J175</f>
        <v>0</v>
      </c>
    </row>
    <row r="177" spans="4:14" ht="12.75">
      <c r="D177" s="142" t="s">
        <v>100</v>
      </c>
      <c r="H177" s="139">
        <f>+H155+H175</f>
        <v>0</v>
      </c>
      <c r="I177" s="139">
        <f>+I155+I175</f>
        <v>0</v>
      </c>
      <c r="J177" s="139">
        <f>+J155+J175</f>
        <v>0</v>
      </c>
      <c r="L177" s="140">
        <f>+L155+L175</f>
        <v>413.25937583999996</v>
      </c>
      <c r="N177" s="141">
        <f>+N155+N175</f>
        <v>1.5369199999999998</v>
      </c>
    </row>
    <row r="178" ht="12.75">
      <c r="E178" s="139">
        <f>J177</f>
        <v>0</v>
      </c>
    </row>
  </sheetData>
  <sheetProtection selectLockedCells="1" selectUnlockedCells="1"/>
  <mergeCells count="2">
    <mergeCell ref="K9:L9"/>
    <mergeCell ref="M9:N9"/>
  </mergeCells>
  <printOptions horizontalCentered="1"/>
  <pageMargins left="0.39375" right="0.3541666666666667" top="0.6298611111111111" bottom="0.5902777777777778" header="0.5118055555555555" footer="0.3541666666666667"/>
  <pageSetup horizontalDpi="300" verticalDpi="300" orientation="portrait" paperSize="9"/>
  <headerFooter alignWithMargins="0">
    <oddFooter>&amp;R&amp;"Arial Narrow,Normálne"&amp;8Strana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10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5.7109375" style="143" customWidth="1"/>
    <col min="2" max="3" width="45.7109375" style="143" customWidth="1"/>
    <col min="4" max="4" width="11.28125" style="144" customWidth="1"/>
    <col min="5" max="16384" width="9.140625" style="95" customWidth="1"/>
  </cols>
  <sheetData>
    <row r="1" spans="1:4" ht="12.75">
      <c r="A1" s="145" t="s">
        <v>74</v>
      </c>
      <c r="B1" s="146"/>
      <c r="C1" s="146"/>
      <c r="D1" s="147" t="s">
        <v>352</v>
      </c>
    </row>
    <row r="2" spans="1:4" ht="12.75">
      <c r="A2" s="145" t="s">
        <v>76</v>
      </c>
      <c r="B2" s="146"/>
      <c r="C2" s="146"/>
      <c r="D2" s="147" t="s">
        <v>77</v>
      </c>
    </row>
    <row r="3" spans="1:4" ht="12.75">
      <c r="A3" s="145" t="s">
        <v>79</v>
      </c>
      <c r="B3" s="146"/>
      <c r="C3" s="146"/>
      <c r="D3" s="147" t="s">
        <v>80</v>
      </c>
    </row>
    <row r="4" spans="1:4" ht="12.75">
      <c r="A4" s="146"/>
      <c r="B4" s="146"/>
      <c r="C4" s="146"/>
      <c r="D4" s="146"/>
    </row>
    <row r="5" spans="1:4" ht="12.75">
      <c r="A5" s="145" t="s">
        <v>6</v>
      </c>
      <c r="B5" s="146"/>
      <c r="C5" s="146"/>
      <c r="D5" s="146"/>
    </row>
    <row r="6" spans="1:4" ht="12.75">
      <c r="A6" s="145"/>
      <c r="B6" s="146"/>
      <c r="C6" s="146"/>
      <c r="D6" s="146"/>
    </row>
    <row r="7" spans="1:4" ht="12.75">
      <c r="A7" s="145"/>
      <c r="B7" s="146"/>
      <c r="C7" s="146"/>
      <c r="D7" s="146"/>
    </row>
    <row r="8" spans="1:4" ht="12.75">
      <c r="A8" s="95" t="s">
        <v>83</v>
      </c>
      <c r="B8" s="148"/>
      <c r="C8" s="149"/>
      <c r="D8" s="150"/>
    </row>
    <row r="9" spans="1:6" ht="12.75">
      <c r="A9" s="151" t="s">
        <v>353</v>
      </c>
      <c r="B9" s="151" t="s">
        <v>354</v>
      </c>
      <c r="C9" s="151" t="s">
        <v>355</v>
      </c>
      <c r="D9" s="152" t="s">
        <v>356</v>
      </c>
      <c r="F9" s="95" t="s">
        <v>357</v>
      </c>
    </row>
    <row r="10" spans="1:4" ht="12.75">
      <c r="A10" s="153"/>
      <c r="B10" s="153"/>
      <c r="C10" s="154"/>
      <c r="D10" s="155"/>
    </row>
  </sheetData>
  <sheetProtection selectLockedCells="1" selectUnlockedCells="1"/>
  <printOptions horizontalCentered="1"/>
  <pageMargins left="0.39375" right="0.3541666666666667" top="0.6298611111111111" bottom="0.5902777777777778" header="0.5118055555555555" footer="0.3541666666666667"/>
  <pageSetup horizontalDpi="300" verticalDpi="300" orientation="landscape" paperSize="9"/>
  <headerFooter alignWithMargins="0">
    <oddFooter>&amp;R&amp;"Arial Narrow,Normálne"&amp;8Strana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JaroM</dc:creator>
  <cp:keywords/>
  <dc:description/>
  <cp:lastModifiedBy>Matej Tabaček</cp:lastModifiedBy>
  <cp:lastPrinted>2016-04-18T11:45:03Z</cp:lastPrinted>
  <dcterms:created xsi:type="dcterms:W3CDTF">1999-04-06T07:39:42Z</dcterms:created>
  <dcterms:modified xsi:type="dcterms:W3CDTF">2020-02-11T13:52:55Z</dcterms:modified>
  <cp:category/>
  <cp:version/>
  <cp:contentType/>
  <cp:contentStatus/>
  <cp:revision>1</cp:revision>
</cp:coreProperties>
</file>